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7A4A14FF-5E4A-4B2A-A3A9-222409A908D8}" xr6:coauthVersionLast="36" xr6:coauthVersionMax="46" xr10:uidLastSave="{00000000-0000-0000-0000-000000000000}"/>
  <bookViews>
    <workbookView xWindow="-105" yWindow="-105" windowWidth="23250" windowHeight="10215" tabRatio="887" activeTab="5" xr2:uid="{00000000-000D-0000-FFFF-FFFF00000000}"/>
  </bookViews>
  <sheets>
    <sheet name="Prehľad príjmov" sheetId="12" r:id="rId1"/>
    <sheet name="Prehľad výdavkov" sheetId="18" r:id="rId2"/>
    <sheet name="Partnerské a vlastné projekty" sheetId="4" r:id="rId3"/>
    <sheet name="Databáza udelených grantov" sheetId="16" r:id="rId4"/>
    <sheet name="Oblasti podpory" sheetId="14" r:id="rId5"/>
    <sheet name="Správa nadácie" sheetId="9" r:id="rId6"/>
  </sheets>
  <definedNames>
    <definedName name="_xlnm.Print_Area" localSheetId="5">'Správa nadácie'!$B$3:$E$17</definedName>
  </definedNames>
  <calcPr calcId="191029"/>
</workbook>
</file>

<file path=xl/calcChain.xml><?xml version="1.0" encoding="utf-8"?>
<calcChain xmlns="http://schemas.openxmlformats.org/spreadsheetml/2006/main">
  <c r="E6" i="9" l="1"/>
  <c r="C7" i="18" l="1"/>
  <c r="B31" i="4"/>
  <c r="B32" i="4"/>
  <c r="B33" i="4"/>
  <c r="B40" i="4"/>
  <c r="F42" i="4"/>
  <c r="G42" i="4"/>
  <c r="D11" i="9" l="1"/>
  <c r="D8" i="9"/>
  <c r="C82" i="16"/>
  <c r="C55" i="16" l="1"/>
  <c r="C44" i="16"/>
  <c r="C28" i="16"/>
  <c r="C26" i="16"/>
  <c r="C4" i="16"/>
  <c r="C109" i="16" l="1"/>
  <c r="C9" i="14"/>
  <c r="E9" i="14" l="1"/>
  <c r="D9" i="14"/>
  <c r="F5" i="14"/>
  <c r="F6" i="14"/>
  <c r="F7" i="14"/>
  <c r="F8" i="14"/>
  <c r="F4" i="14"/>
  <c r="B7" i="4"/>
  <c r="B5" i="4"/>
  <c r="B4" i="4"/>
  <c r="B18" i="4"/>
  <c r="H109" i="16"/>
  <c r="G109" i="16"/>
  <c r="B25" i="4" l="1"/>
  <c r="F9" i="14"/>
  <c r="E5" i="9" l="1"/>
  <c r="G25" i="4" l="1"/>
  <c r="F25" i="4"/>
  <c r="C11" i="12" l="1"/>
  <c r="C15" i="9" l="1"/>
  <c r="C17" i="9" s="1"/>
  <c r="D15" i="9"/>
  <c r="D17" i="9" s="1"/>
  <c r="E17" i="9" l="1"/>
  <c r="E15" i="9"/>
  <c r="E14" i="9" l="1"/>
  <c r="E7" i="9" l="1"/>
  <c r="E8" i="9"/>
  <c r="E9" i="9"/>
  <c r="E10" i="9"/>
  <c r="E11" i="9"/>
  <c r="E12" i="9"/>
  <c r="E1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D04D8208-D83A-43C4-A0A7-E5A78BB60D55}">
      <text>
        <r>
          <rPr>
            <b/>
            <sz val="9"/>
            <color indexed="81"/>
            <rFont val="Segoe UI"/>
            <family val="2"/>
          </rPr>
          <t>Author:</t>
        </r>
        <r>
          <rPr>
            <sz val="9"/>
            <color indexed="81"/>
            <rFont val="Segoe UI"/>
            <family val="2"/>
          </rPr>
          <t xml:space="preserve">
4xNemocnica, 22xAdvent, 1xSČK</t>
        </r>
      </text>
    </comment>
    <comment ref="C5" authorId="0" shapeId="0" xr:uid="{AD711111-3938-4CD6-AB73-0E2C18A20C17}">
      <text>
        <r>
          <rPr>
            <b/>
            <sz val="9"/>
            <color indexed="81"/>
            <rFont val="Segoe UI"/>
            <family val="2"/>
          </rPr>
          <t>Author:</t>
        </r>
        <r>
          <rPr>
            <sz val="9"/>
            <color indexed="81"/>
            <rFont val="Segoe UI"/>
            <family val="2"/>
          </rPr>
          <t xml:space="preserve">
1xMesto Žilina, 27xGP Šport, 11x GP šport.podujatia,1xŠO</t>
        </r>
      </text>
    </comment>
    <comment ref="C6" authorId="0" shapeId="0" xr:uid="{56D69B78-28D3-49A6-909D-6FA42BBF5EC8}">
      <text>
        <r>
          <rPr>
            <b/>
            <sz val="9"/>
            <color indexed="81"/>
            <rFont val="Segoe UI"/>
            <family val="2"/>
          </rPr>
          <t>Author:</t>
        </r>
        <r>
          <rPr>
            <sz val="9"/>
            <color indexed="81"/>
            <rFont val="Segoe UI"/>
            <family val="2"/>
          </rPr>
          <t xml:space="preserve">
2xAdvent</t>
        </r>
      </text>
    </comment>
    <comment ref="C7" authorId="0" shapeId="0" xr:uid="{71F09CAD-0777-4ABD-869C-89D3B8B70529}">
      <text>
        <r>
          <rPr>
            <b/>
            <sz val="9"/>
            <color indexed="81"/>
            <rFont val="Segoe UI"/>
            <family val="2"/>
          </rPr>
          <t>Author:</t>
        </r>
        <r>
          <rPr>
            <sz val="9"/>
            <color indexed="81"/>
            <rFont val="Segoe UI"/>
            <family val="2"/>
          </rPr>
          <t xml:space="preserve">
15xmateriál Unimat, 16xŠkôlky, 5xDuál, 1xSOVVA, 1xŽU, 3xSOPK, 1xMestká polícia, 1xSČK, 27xsmartBooks,5xvyradena technika</t>
        </r>
      </text>
    </comment>
    <comment ref="C8" authorId="0" shapeId="0" xr:uid="{C3E12DAA-03DA-4FBE-A766-FFBC1ED9DA16}">
      <text>
        <r>
          <rPr>
            <b/>
            <sz val="9"/>
            <color indexed="81"/>
            <rFont val="Segoe UI"/>
            <family val="2"/>
          </rPr>
          <t>Author:</t>
        </r>
        <r>
          <rPr>
            <sz val="9"/>
            <color indexed="81"/>
            <rFont val="Segoe UI"/>
            <family val="2"/>
          </rPr>
          <t xml:space="preserve">
1xMesto Žilina,6x obce, 27xGP komunity</t>
        </r>
      </text>
    </comment>
  </commentList>
</comments>
</file>

<file path=xl/sharedStrings.xml><?xml version="1.0" encoding="utf-8"?>
<sst xmlns="http://schemas.openxmlformats.org/spreadsheetml/2006/main" count="362" uniqueCount="321">
  <si>
    <t>Mesto Žilina</t>
  </si>
  <si>
    <t>Ochrana a zhodnotenie majetku nadácie</t>
  </si>
  <si>
    <t xml:space="preserve">Propagácia verejnoprospešného účelu nadácie </t>
  </si>
  <si>
    <t>Prevádzka nadácie - realizácia grantov</t>
  </si>
  <si>
    <t>Prevádzka nadácie - poradenstvo a účtovnícke služby vrátane auditu</t>
  </si>
  <si>
    <t>Prevádzka nadácie - IT, školenia, literatúra, kancelárske vybavenie</t>
  </si>
  <si>
    <t>Odmena za výkon funkcie správcu</t>
  </si>
  <si>
    <t>Náhrady výdavkov podľa osobitného predpisu</t>
  </si>
  <si>
    <t>Mzdové náklady</t>
  </si>
  <si>
    <t>Na prevádzku charitatívnej lotérie</t>
  </si>
  <si>
    <t>Zrážková daň z kreditných úrokov a bankové poplatky</t>
  </si>
  <si>
    <t>Výdavky nadácie na správu celkom</t>
  </si>
  <si>
    <t>Celkové výdavky nadácie (projekty a správa nadácie)</t>
  </si>
  <si>
    <t>Príspevky od iných organizácii</t>
  </si>
  <si>
    <t>Príspevky z podielu zaplatenej dane</t>
  </si>
  <si>
    <t>Prehľad príjmov (výnosov) podľa zdrojov a ich pôvodu v EUR</t>
  </si>
  <si>
    <t>Prijaté príspevky</t>
  </si>
  <si>
    <t>Prijaté príspevky od iných organizácií</t>
  </si>
  <si>
    <t>Úroky prijaté z podielu zaplatenej dane</t>
  </si>
  <si>
    <t>Úroky prijaté - ostatné</t>
  </si>
  <si>
    <t>Iné príjmy</t>
  </si>
  <si>
    <t>Príjmy nadácie celkom</t>
  </si>
  <si>
    <t>Prijaté príspevky od fyzických osôb</t>
  </si>
  <si>
    <t>Darca</t>
  </si>
  <si>
    <t>Prijaté príspevky, granty z Nadačného fondu Kia v Nadácii Pontis</t>
  </si>
  <si>
    <t>Ochrana a podpora zdravia</t>
  </si>
  <si>
    <t>Poskytovanie sociálnej pomoci</t>
  </si>
  <si>
    <t>Podpora vzdelávania</t>
  </si>
  <si>
    <t>Ochrana a tvorba životného prostredia</t>
  </si>
  <si>
    <t xml:space="preserve">Celková suma podpory </t>
  </si>
  <si>
    <t>ochrana a podpora zdravia</t>
  </si>
  <si>
    <t>podpora a rozvoj športu</t>
  </si>
  <si>
    <t>poskytovanie sociálnej pomoci</t>
  </si>
  <si>
    <t>podpora vzdelávania</t>
  </si>
  <si>
    <t>ochrana a tvorba životného prostredia</t>
  </si>
  <si>
    <t>SPOLU</t>
  </si>
  <si>
    <t>Názov podporenej organizácie</t>
  </si>
  <si>
    <t>Program</t>
  </si>
  <si>
    <t>Verejnoprospešný účel podpory</t>
  </si>
  <si>
    <t>Prehľad o darcoch (ak hodnota darov, alebo výška prostriedkov od toho istého darcu presahuje hodnotu 331.94 EUR)</t>
  </si>
  <si>
    <t>Stredná odborná škola strojnícka, Kysucké Nové Mesto</t>
  </si>
  <si>
    <t>Celkové výdavky na správu</t>
  </si>
  <si>
    <t>Celkové výdavky nadácie na projekty:</t>
  </si>
  <si>
    <t>Počet podporených organizácií</t>
  </si>
  <si>
    <t>Spolu</t>
  </si>
  <si>
    <t>Zamestnanecký grantový program Adventný kalendár</t>
  </si>
  <si>
    <t>Špeciálne olympiády Slovensko</t>
  </si>
  <si>
    <t>Obchodná akadémia, Žilina</t>
  </si>
  <si>
    <t>Spojená škola, Martin</t>
  </si>
  <si>
    <t>Stredná odborná škola dopravná, Žilina</t>
  </si>
  <si>
    <t>Stredná odborná škola elektrotechnická, Žilina</t>
  </si>
  <si>
    <t>Kia Slovakia spol. s r. o.</t>
  </si>
  <si>
    <t>Podpora a rozvoj športu</t>
  </si>
  <si>
    <t xml:space="preserve">Celková suma podpory oblasti </t>
  </si>
  <si>
    <t>Slovenský červený kríž</t>
  </si>
  <si>
    <t>Grantový program Inšpirácia pohybom</t>
  </si>
  <si>
    <t>Zdroj poskytnutého príspevku (grantu)</t>
  </si>
  <si>
    <t>Celková suma podpory oblasti</t>
  </si>
  <si>
    <t>Zdroj výdavku</t>
  </si>
  <si>
    <t>Zdroj výdavkov projektu</t>
  </si>
  <si>
    <t>Financované z príspevkov od iných organizácií</t>
  </si>
  <si>
    <t>Príspevky od iných organizácií</t>
  </si>
  <si>
    <t>Výdavky (náklady) na správu Nadácie § 28 ods. 2 a 3 Zákona o nadáciách v EUR</t>
  </si>
  <si>
    <t>Podiel zaplatenej dane</t>
  </si>
  <si>
    <t>Nákup 12 elektických lôžok pre detské JIS oddelenia 4 nemocníc v správe ŽSK</t>
  </si>
  <si>
    <t>Popis projektu</t>
  </si>
  <si>
    <t>Nákup ročných licencií na vzdelávací softvér pre 26 základných škôl a 1 strednú školu v žilinskom kraji</t>
  </si>
  <si>
    <t>Zorganizovanie behu Inklúzia v pohybe s cieľom zvýšenia povedomia o športovcoch so zdravoným a intelektuálnym znevýhodnením.</t>
  </si>
  <si>
    <t>Organizácia denného bezplatného detského tábora Kia Ekohrdinovia pre 30 detí</t>
  </si>
  <si>
    <t>Organizácia denného bezplatného detského tábora Automobilová Junior Akadémia pre 40 detí</t>
  </si>
  <si>
    <t>Nákup tonerov pre využívanie techniky na stredných odborných školách</t>
  </si>
  <si>
    <t>Nákup spotrebného materiálu na technické vzdelávanie pre 15 základných škôl v Žilinskom kraji</t>
  </si>
  <si>
    <t>Vybudovanie zážitkového centra na popularizáciu vedy a techniky na Žilinskej univerzite v Žiline</t>
  </si>
  <si>
    <t>Organizácia podujatia "Spájame sa (nielen) pre región" s cieľom prepájania neziskového a verejného sektora</t>
  </si>
  <si>
    <t>Nákup občerstvenia na dobrovoľnícku aktivitu čistenia riek pri príležitosti Dňa Zeme</t>
  </si>
  <si>
    <t>Zabezpečenie správy systému verejných bicyklov v meste Žilina.</t>
  </si>
  <si>
    <t>Informácia o spôsobe použitia poskytnutého príspevku (grantu)</t>
  </si>
  <si>
    <t>Slovenský Červený kríž, územný spolok Žilina</t>
  </si>
  <si>
    <t xml:space="preserve">Modernizácia detského dopravného ihriska </t>
  </si>
  <si>
    <t>Nákup experimentálnych setovy pre školy v rámci Európskej noci výskumníkov</t>
  </si>
  <si>
    <t>Nákup nových simulátorov a pomôcok na dovybavenie Simulačno-edukačného centra</t>
  </si>
  <si>
    <t>Nákup športových potrieb pre športovcov s intelektuálnym znevýhodnením</t>
  </si>
  <si>
    <t>Stredná odborná škola technická, Čadca</t>
  </si>
  <si>
    <t>Nákup materiálu na celoslovenskú súťaž odborných vedomostí a praktických zručností žiakov stredných odborných škôl v odbore elektrotechnik</t>
  </si>
  <si>
    <t>Nákup materiálu na celoslovenskú súťaž odborných vedomostí a praktických zručností žiakov stredných odborných škôl v ručnom spracovaní kovov</t>
  </si>
  <si>
    <t>Nákup materiálu na celoslovenskú súťaž odborných vedomostí a praktických zručností žiakov stredných odborných škôl v odbore zvárač</t>
  </si>
  <si>
    <t>Výmena prvkov skateparku na Vodnom diele Žilina</t>
  </si>
  <si>
    <t>Obec Teplička nad Váhom</t>
  </si>
  <si>
    <t>Obec Varín</t>
  </si>
  <si>
    <t>Obec Gbeľany</t>
  </si>
  <si>
    <t>Obec Nededza</t>
  </si>
  <si>
    <t>Obec Krasňany</t>
  </si>
  <si>
    <t>Obec Mojš</t>
  </si>
  <si>
    <t xml:space="preserve">Úprava areálu Materskej školy v obci Mojš </t>
  </si>
  <si>
    <t xml:space="preserve">Obnova zelene a spoločných verejných priestorov pred Poliklinikou Varín a na Námestí sv. Floriána </t>
  </si>
  <si>
    <t>Revitalizácia spoločných verejných priestorov úpravou terénu, výsadbou drevín a osadením prvkov krajinnej architektúry</t>
  </si>
  <si>
    <t xml:space="preserve">Vybudovanie malej kompostárne v obci Gbeľany </t>
  </si>
  <si>
    <t xml:space="preserve">Vybudovanie kompostárne pre obec Nededza </t>
  </si>
  <si>
    <t xml:space="preserve">Odvodnenie komunikácií pomocou vsakov do verejnej zelene </t>
  </si>
  <si>
    <t>17 organizácií</t>
  </si>
  <si>
    <t>Humanitárna pomoc obyvateľom Sýrie a Turecka postihnutých zemetrasením</t>
  </si>
  <si>
    <t>Nákup materiálno-technického vybavenia pre učebňu duálneho vzdelávania</t>
  </si>
  <si>
    <t>Nákup zváracich masiek pre žiakov zváračskej školy</t>
  </si>
  <si>
    <t>Modernizácia a dovybavenie pracovísk nákupom nových prístrojov a náradia</t>
  </si>
  <si>
    <t>Vytvorenie 7 nových pracovných staníc žiaka pre riadenie elektrických pohonov</t>
  </si>
  <si>
    <t xml:space="preserve">Zabezpečenie kvalitných vyučbových prostriedkov pre žiakov a vyučujúcich </t>
  </si>
  <si>
    <t xml:space="preserve">Financované z podielu zaplatenej dane </t>
  </si>
  <si>
    <t>OZ Škola s úsmevom</t>
  </si>
  <si>
    <t>OZ Vagus</t>
  </si>
  <si>
    <t>PHYSIO CANIS, o.z.</t>
  </si>
  <si>
    <t>Zariadenie opatrovateľskej služby Varín, n.o.</t>
  </si>
  <si>
    <t>Adamko Saniga, o.z.</t>
  </si>
  <si>
    <t>Medicsam Asociácia</t>
  </si>
  <si>
    <t>OZ Baborad</t>
  </si>
  <si>
    <t>ZPS-DSS Tulipán, n.o.</t>
  </si>
  <si>
    <t>Anjelská Tamarka, o.z.</t>
  </si>
  <si>
    <t>OZ Alexko</t>
  </si>
  <si>
    <t>Nadácia Mesta Žilina</t>
  </si>
  <si>
    <t>Nadácia Rozum a Cit</t>
  </si>
  <si>
    <t>Združenie rodičov a priateľov školy pri ZŠ Zákopčie č. 957</t>
  </si>
  <si>
    <t>Senior Martin, n.o.</t>
  </si>
  <si>
    <t>Patrik n.o.</t>
  </si>
  <si>
    <t>Občianske združenie SEDMOKRÁSKA TERCHOVÁ</t>
  </si>
  <si>
    <t>Nákup vybavenia terapeutickej miestnosti pre deti s autizmom.</t>
  </si>
  <si>
    <t>Zdravotná starostlivosť, najmä v podobe ošetrovania povrchových rán, distribúciou zdravotníckeho materiálu či spacákov pre ľudí bez domova.</t>
  </si>
  <si>
    <t>Nákup pomôcok do miestnosti na senzorickú integráciu a canisterapiu individuálnou formou.</t>
  </si>
  <si>
    <t>Nákup zdravotníckych pomôcok pre klientov s rôznymi ochoreniami.</t>
  </si>
  <si>
    <t>Domáce rehabilitácie pre Adamka.</t>
  </si>
  <si>
    <t>Rehabilitačný pobyt pre Tomáška.</t>
  </si>
  <si>
    <t>Rehabilitačný pobyt pre Dorotku.</t>
  </si>
  <si>
    <t>Rrehabilitačná liečba pre Adriána.</t>
  </si>
  <si>
    <t>Rehabilitačná liečba pre Samka.</t>
  </si>
  <si>
    <t>Rehabilitačný pobyt pre Miriamku.</t>
  </si>
  <si>
    <t>Kanisterapie pre seniorov.</t>
  </si>
  <si>
    <t>Rehabilitácie pre Tamarku v domácom prostredí.</t>
  </si>
  <si>
    <t>Rehabilitácie pre Alexka v domácom prostredí.</t>
  </si>
  <si>
    <t>Nákup vitamínových doplnkov pre rodiny v núdzi.</t>
  </si>
  <si>
    <t>Nákup kompenzačnej pomôcky pre žiaka so sluchovým znevýhodnením.</t>
  </si>
  <si>
    <t>Nákup nových červených nosov pre zdravotných klaunov.</t>
  </si>
  <si>
    <t>Nákup polohovacích kresiel pre seniorov.</t>
  </si>
  <si>
    <t>Fyzioterapie pre 4 pacientov so sklerózou multiplex.</t>
  </si>
  <si>
    <t>Rehabilitačný pobyt pre Patrika.</t>
  </si>
  <si>
    <t>Rehabilitačný pobyt pre Miška.</t>
  </si>
  <si>
    <t>Intenzívny rehabilitačny pobyt pre Martinka.</t>
  </si>
  <si>
    <t>Nákup špeciálneho prístrojového vybavenia pre deti so špeciálnymi potrebami.</t>
  </si>
  <si>
    <t>OZ Neposlušné nožičky</t>
  </si>
  <si>
    <t>OZ Dorotka</t>
  </si>
  <si>
    <t>OZ NAŠA MIMI</t>
  </si>
  <si>
    <t>OZ ČERVENÝ NOS Clowndoctors</t>
  </si>
  <si>
    <t>OZ FUTURE GENERATION</t>
  </si>
  <si>
    <t>OZ Palculienka</t>
  </si>
  <si>
    <t>OZ Podložený palček</t>
  </si>
  <si>
    <t>OZ Vzdelávacie centrum KRTKO a jeho kamaráti</t>
  </si>
  <si>
    <t>Materiálna pomoc pre rodiny so sociálnym znevýhodnením.</t>
  </si>
  <si>
    <t>Nákup polohovacieho kresla pre seniorov.</t>
  </si>
  <si>
    <t>Grantový program Technické kútiky 2023</t>
  </si>
  <si>
    <t>Základná škola s materskou školou, E. P. Bárdoša 235/50, Habovka</t>
  </si>
  <si>
    <t>Špeciálna základná škola s materskou školou, 
Jána Vojtaššáka 13, Žilina</t>
  </si>
  <si>
    <t>Obec Vyšný Kubín</t>
  </si>
  <si>
    <t>Materská škola, Korňa 720</t>
  </si>
  <si>
    <t>Základná škola s materskou školou, Hladovka 238</t>
  </si>
  <si>
    <t>Základná škola s materskou školou</t>
  </si>
  <si>
    <t>Spojená škola, M. R. Štefánika 1, Vrútky</t>
  </si>
  <si>
    <t>Obec Svederník</t>
  </si>
  <si>
    <t>Základná škola s materskou školou, Lúčky 521</t>
  </si>
  <si>
    <t>Obec Pucov</t>
  </si>
  <si>
    <t>Základná škola s materskou školou, Školská 49, Žilina</t>
  </si>
  <si>
    <t>Cirkevná spojená škola, Okružná 2062/25, Dolný Kubín</t>
  </si>
  <si>
    <t>Mesto Turany</t>
  </si>
  <si>
    <t>Základná škola s materskou školou, Babín 37</t>
  </si>
  <si>
    <t>Základná škola s materskou školou, Dlhá nad Oravou 110</t>
  </si>
  <si>
    <t>Mesto Vrútky</t>
  </si>
  <si>
    <t>Vytvorenie technického kútika v materskej škole na podporu technického vzdelávania.</t>
  </si>
  <si>
    <t>Grantový program Športové podujatia</t>
  </si>
  <si>
    <t>Šport spája, o.z.</t>
  </si>
  <si>
    <t>OZ MÁŠA</t>
  </si>
  <si>
    <t>Komunitná nadácia Liptov</t>
  </si>
  <si>
    <t>OZ HBC Panthers</t>
  </si>
  <si>
    <t>OZ Parasport24</t>
  </si>
  <si>
    <t>OZ Žilinská mestská basketbalová liga</t>
  </si>
  <si>
    <t>OZ Telovýchovná Jednota ORAVAN Námestovo</t>
  </si>
  <si>
    <t>OZ JC Farma GÍRETH</t>
  </si>
  <si>
    <t>OZ Telovýchovná jednota Slovan Magura</t>
  </si>
  <si>
    <t>OZ Tramp Hubová</t>
  </si>
  <si>
    <t>OZ Martinský klub medikov</t>
  </si>
  <si>
    <t>Charitatívne športové podujatie Pantherscup 2023 za účelom podpory rodiny v núdzi.</t>
  </si>
  <si>
    <t>Charitatívny beh na podporu ľudí so zdravotným znevýhodnením.</t>
  </si>
  <si>
    <t>Charitatívny športový deň pre verejnosť zameraný na inklúziu.</t>
  </si>
  <si>
    <t>Charitatívny inkluzívny športový festival.</t>
  </si>
  <si>
    <t>Charitatívny beh Barlatón na podporu ľudí so znevýhodnením.</t>
  </si>
  <si>
    <t>Charitatívny turnaj Streetball proti rakovine.</t>
  </si>
  <si>
    <t>Charitatívny beh ulicami mesta Námestovo za účelom podpory rodín v núdzi.</t>
  </si>
  <si>
    <t>Charitatívne vytrvalostné preteky.</t>
  </si>
  <si>
    <t>Charitatívny bežecký pretek Beh Medveďkou Vavrečka.</t>
  </si>
  <si>
    <t>Charitatívny beh hubovským okruhom za účelom pomoci ľuďom so znevýhodnením.</t>
  </si>
  <si>
    <t>Charitatívny beh na podporu Oddelenia detskej onkolokógie Kliniky detí a dorastu v Univerzitnej nemocnici Martin.</t>
  </si>
  <si>
    <t>Obec Brezany</t>
  </si>
  <si>
    <t>Základná škola s materskou školou Oravský Podzámok 51</t>
  </si>
  <si>
    <t>Základná škola Alexandra Dubčeka, Družstevná 11, Martin</t>
  </si>
  <si>
    <t>Základná škola, V. Javorku 32, Žilina</t>
  </si>
  <si>
    <t>Obec Príbovce</t>
  </si>
  <si>
    <t xml:space="preserve">Obec Suchá Hora </t>
  </si>
  <si>
    <t>Občianske združenie Ekoenergia</t>
  </si>
  <si>
    <t>"Makové zrnká", neinvestičný fond pre deti</t>
  </si>
  <si>
    <t>Základná škola Žofie Bosniakovej, Školská 18, Teplička nad Váhom</t>
  </si>
  <si>
    <t>Základná škola, Podvysoká 307</t>
  </si>
  <si>
    <t>Občianske združenie SLNKOTVOR</t>
  </si>
  <si>
    <t>Rodičovské spoločenstvo pri Základnej škole s materskou školou Antona Bernoláka</t>
  </si>
  <si>
    <t>Základná škola s materskou školou, Školská 490/20, Teplička nad Váhom</t>
  </si>
  <si>
    <t>Občianske združenie - Hrbôtska ratolesť</t>
  </si>
  <si>
    <t>Základná škola s materskou školou Oravská Lesná 299</t>
  </si>
  <si>
    <t xml:space="preserve">Obec Predmier </t>
  </si>
  <si>
    <t>Evanjelická spojená škola, Komenského 10, Liptovský Mikuláš</t>
  </si>
  <si>
    <t>Občianske združenie SENIOR pri CSS Brezovec Dolný Kubín</t>
  </si>
  <si>
    <t>OZ Radostný svet</t>
  </si>
  <si>
    <t>Obec Liptovská Sielnica</t>
  </si>
  <si>
    <t>OKOPEME o.z.</t>
  </si>
  <si>
    <t>Grantový program Zelené komunity</t>
  </si>
  <si>
    <t>OZ Čaje</t>
  </si>
  <si>
    <t>OZ Spoločnosť na pomoc osobám s autizmom - Žilinský región</t>
  </si>
  <si>
    <t>OZ Dobrovoľný hasičský zbor Snežnica</t>
  </si>
  <si>
    <t>OZ "Deti z kraja drotárov"</t>
  </si>
  <si>
    <t>Vytvorenie oddychového priestoru v prírode v podobe drevenej hojdačky pre okoloidúcich turistov a cyklistov pri obci Novoť.</t>
  </si>
  <si>
    <t>Vytvorenie komunitnej relaxačno-oddychovej zóny pri materskej škole.</t>
  </si>
  <si>
    <t>Vybudovanie záhrady s ovocným sadom a úžitkovými rastlinami v areáli školy.</t>
  </si>
  <si>
    <t>Vytvorenie oddychovej zóny s bylinkovou záhradou pre žiakov školy.</t>
  </si>
  <si>
    <t>Revitalizácia školskej záhrady.</t>
  </si>
  <si>
    <t>Vytvorenie produkčnej záhradky v materskej škole.</t>
  </si>
  <si>
    <t>Vytvorenie oddychovej zóny pre deti materskej školy a verejnosť.</t>
  </si>
  <si>
    <t>Vybudovanie ovocného sadu tradičných odrôd ovocia ako ukážky prírode blízkej obnovy zdevastovanej pôdy a súčasne adaptácie na zmenu klímy.</t>
  </si>
  <si>
    <t>Revitalizácia parčíka v centre obce Makov a osadenie lavičky Jána Gotčára</t>
  </si>
  <si>
    <t>Workshop pre žiakov na tému triedenia odpadov a vytvorenie 3 miest s nádobami na separovanie odpadu.</t>
  </si>
  <si>
    <t>Revitalizácia areálu školskej záhrady.</t>
  </si>
  <si>
    <t>Zážitkové včelie exkurzie vo včelnici v obci Lúčky pre deti materskej školy a žiakov 1. stupňa základnej školy.</t>
  </si>
  <si>
    <t>Bernolácka olympiáda na tému ochrany životného prostredia.</t>
  </si>
  <si>
    <t>Vytvorenie náučno-pocitového chodníka na priblíženie živej a neživej prírody deťom prostredníctvom haptiky.</t>
  </si>
  <si>
    <t>Vybudovanie záhradky pre materskú školu.</t>
  </si>
  <si>
    <t>Revitalizácia škôlkárskej záhrady.</t>
  </si>
  <si>
    <t>Revitalizácia vonkajšieho priestoru a záhrady materskej školy.</t>
  </si>
  <si>
    <t>Vytvorenie relaxačnej zóny pre žiakov a ich rodičov.</t>
  </si>
  <si>
    <t>Vytvorenie zelenej relaxačnej oázy.</t>
  </si>
  <si>
    <t>Vytvorenie relaxačnej oddychovej zóny.</t>
  </si>
  <si>
    <t>Vybudovanie náučného chodníka v turisticky vyhľadávanej lokalite okolia obce Snežnica.</t>
  </si>
  <si>
    <t xml:space="preserve">Obnova školskej záhrady, ktorú môžu žiaci školy využívať počas vyučovania aj počas mimoškolských aktivít. </t>
  </si>
  <si>
    <t>Vytvorenie záhonu na rôzne environmentálne aktivity detí .</t>
  </si>
  <si>
    <t>Vybudovanie bádateľského vzdelávacieho priestoru pre deti v prírode.</t>
  </si>
  <si>
    <t>Vybudovanie terapeutickej záhrady pre deti a mládež s ŤZP, ale aj pre žiakov MŠ a ZŠ.</t>
  </si>
  <si>
    <t>Zvýšenie povedomia o komunitnej záhrade a dobudovanie edukačnej záhradky.</t>
  </si>
  <si>
    <t>Revitalizácia a úprava školskej záhrady materskej školy.</t>
  </si>
  <si>
    <t>Občianske združenie Deti Slovenského raja</t>
  </si>
  <si>
    <t>Spoločnosť na pomoc osobám s autizmom (SPOSA)</t>
  </si>
  <si>
    <t>Mestský športový klub zrakovo postihnutých športovcov Martin</t>
  </si>
  <si>
    <t>Občianske združenie "NÁŠ SVET"</t>
  </si>
  <si>
    <t>Slovenský lyžiarsky zväz zdravotne postihnutých</t>
  </si>
  <si>
    <t>1. Wheelchair Curling Club</t>
  </si>
  <si>
    <t>Mestský hokejový klub Dolný Kubín</t>
  </si>
  <si>
    <t>Spoločnosť na pomoc osobám s autizmom</t>
  </si>
  <si>
    <t>Úsmev prosím!</t>
  </si>
  <si>
    <t>TK Ellegance Košice</t>
  </si>
  <si>
    <t>Športový klub polície - ILYO Taekwondo Košice</t>
  </si>
  <si>
    <t>Občianske združenie ARCUS</t>
  </si>
  <si>
    <t>Viva la Vida</t>
  </si>
  <si>
    <t>Športový klub Nepočujúcich Košice</t>
  </si>
  <si>
    <t>Spoločnosť na pomoc osobám s autizmom Banská Bystrica</t>
  </si>
  <si>
    <t>ŠK NSŠ - SCORPIONI Nitra</t>
  </si>
  <si>
    <t>znovachodím.sk, občianske združenie</t>
  </si>
  <si>
    <t>o.z. Ruku na TO!</t>
  </si>
  <si>
    <t>Športový klub telesne postihnutých športovcov Ružomberok</t>
  </si>
  <si>
    <t>Mestský športový klub Kežmarok</t>
  </si>
  <si>
    <t>Športový klub Kajak</t>
  </si>
  <si>
    <t>Víťaz</t>
  </si>
  <si>
    <t>REBEKA DS</t>
  </si>
  <si>
    <t>OZ JUPELU</t>
  </si>
  <si>
    <t>Občianske združenie Galaxia</t>
  </si>
  <si>
    <t>Sila rúk Východu</t>
  </si>
  <si>
    <t>ActiveLab Club</t>
  </si>
  <si>
    <t>Nákup športových potrieb pre deti zo Špeciálnej základnej školy v Letanovciach.</t>
  </si>
  <si>
    <t>Nákup športového vybavenia na turistiku pre deti s autizmom.</t>
  </si>
  <si>
    <t>Nákup turistického vybavenia pre turistov so zrakovým znevýhodnením.</t>
  </si>
  <si>
    <t>Nákup športového náradia na hru boccia pre deti so zdravotným znevýhodnením.</t>
  </si>
  <si>
    <t>Nákup lyžiarskej výbavy pre športovcov.</t>
  </si>
  <si>
    <t>Nákup curlingových hlavíc, tréningovej časomiery a dresov.</t>
  </si>
  <si>
    <t>Nákup sánok a hokejovej výstroje pre parahokejistov.</t>
  </si>
  <si>
    <t>Vytvorenie priestoru s exteriérovými strojmi na cvičenie pre mladých ľudí s poruchou autistického spektra.</t>
  </si>
  <si>
    <t>Zabezpečenie plaveckých tréningov a potrieb na plávanie pre mladých ľudí so zdravotným znevýhodnením v regióne Orava.</t>
  </si>
  <si>
    <t>Nákup tréningového trenažéra pre tanečníkov na vozíku.</t>
  </si>
  <si>
    <t>Zabezpečenie tréningového procesu taekwonda pre mladých ľudí so zdravotným a intelektuálnym znevýhodnením.</t>
  </si>
  <si>
    <t>Nákup športových pomôcok pre rôzne športové aktivity pre seniorov a ľudí so znevýhodnením.</t>
  </si>
  <si>
    <t>Nákup športových pomôcok a špeciálneho zdravotného cyklovozíka pre deti so zdravotným znevýhodnením.</t>
  </si>
  <si>
    <t>Nákup športových potrieb na bowling.</t>
  </si>
  <si>
    <t>Nákup športových potrieb pre deti s poruchou autistického spektra.</t>
  </si>
  <si>
    <t>Zabezpečenie tréningového bowlingového procesu svojich športovcov.</t>
  </si>
  <si>
    <t>Nákup handbiku pre ľudí so zdravotným znevýhodnením.</t>
  </si>
  <si>
    <t>Vybudovanie bezbariérového cvičiaceho ihriska v Trenčíne.</t>
  </si>
  <si>
    <t>Nákup športových potrieb na stolný tenis.</t>
  </si>
  <si>
    <t>Nákup športovéjo vybavenia pre lukostrelcov na nominačné súťaže na paralympiádu.</t>
  </si>
  <si>
    <t>Nákup špeciálnych paddleboardov upravených pre ľudí so zdravotným znevýhodnením.</t>
  </si>
  <si>
    <t>Zabezpečenie tréningov plávania a korčulovania pre deti so zdravotným a intelektuálnym znevýhodnením.</t>
  </si>
  <si>
    <t>Nákup reprezentačného oblečenia pre juniorských paralympionikov v športe boccia.</t>
  </si>
  <si>
    <t>Vybudovanie pieskovej jazdiarne pre prípravu športovcov so znevýhodnením aj na hipoterapiu.</t>
  </si>
  <si>
    <t>Nákup materiálno-technického zabezpečenia na handbikový kemp ľudí so zdravotným znevýhodnením.</t>
  </si>
  <si>
    <t>Vybudovanie bezbariérového workoutového ihriska v obci Bobrov.</t>
  </si>
  <si>
    <t>105 organizácií</t>
  </si>
  <si>
    <t xml:space="preserve">Podiel zaplatenej dane </t>
  </si>
  <si>
    <t>Slovenská organizácia pre výskumné a vývojové aktivity</t>
  </si>
  <si>
    <t>Občianske združenie Kamka</t>
  </si>
  <si>
    <t>Realizácia vlastných projektov 2023</t>
  </si>
  <si>
    <t>Realizácia partnerských projektov 2023</t>
  </si>
  <si>
    <t>Správa nadácie 2023</t>
  </si>
  <si>
    <r>
      <t>Verejnoprospešný účel podľa</t>
    </r>
    <r>
      <rPr>
        <sz val="11"/>
        <color theme="1"/>
        <rFont val="Kia Signature Light"/>
      </rPr>
      <t xml:space="preserve"> </t>
    </r>
    <r>
      <rPr>
        <b/>
        <sz val="11"/>
        <color theme="1"/>
        <rFont val="Kia Signature Light"/>
      </rPr>
      <t>§ 50  Zákona č. 595/2003 Z. z. o dani z príjmov</t>
    </r>
  </si>
  <si>
    <t>Oblasti podpory v roku 2023 podľa verejnoprospešného účelu</t>
  </si>
  <si>
    <t>Prehľad príjmov v roku 2023</t>
  </si>
  <si>
    <t xml:space="preserve">Názov výdavku </t>
  </si>
  <si>
    <t>Hodnota</t>
  </si>
  <si>
    <t xml:space="preserve">Realizácia vlastných projektov </t>
  </si>
  <si>
    <t xml:space="preserve">Partnerské projekty </t>
  </si>
  <si>
    <t xml:space="preserve">Výdavky spolu </t>
  </si>
  <si>
    <t>Prehľad výdavkov podielu použitia z daňovej asignácie (2 %) v roku 2023</t>
  </si>
  <si>
    <t>Grantové programy</t>
  </si>
  <si>
    <t>Výdavky na správu</t>
  </si>
  <si>
    <t>Prehľad udelených grantov za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</si>
</sst>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[$€-1]"/>
    <numFmt numFmtId="165" formatCode="_-&quot;€&quot;* #,##0.00_-;\-&quot;€&quot;* #,##0.00_-;_-&quot;€&quot;* &quot;-&quot;??_-;_-@_-"/>
    <numFmt numFmtId="166" formatCode="#,##0.00\ _€"/>
    <numFmt numFmtId="167" formatCode="#,##0\ [$€-1]"/>
    <numFmt numFmtId="168" formatCode="#,##0\ [$€-1];[Red]\-#,##0\ [$€-1]"/>
    <numFmt numFmtId="169" formatCode="#,##0.00\ [$€-1];[Red]\-#,##0.00\ [$€-1]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KIA Medium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0"/>
      <color theme="0"/>
      <name val="Kia Signature OTF Light"/>
      <family val="3"/>
      <charset val="128"/>
    </font>
    <font>
      <sz val="9"/>
      <color rgb="FF000000"/>
      <name val="Kia Signature OTF Light"/>
      <family val="3"/>
      <charset val="128"/>
    </font>
    <font>
      <sz val="9"/>
      <color theme="1"/>
      <name val="Kia Signature OTF Light"/>
      <family val="3"/>
      <charset val="128"/>
    </font>
    <font>
      <b/>
      <sz val="9"/>
      <color theme="1"/>
      <name val="Kia Signature OTF Light"/>
      <family val="3"/>
      <charset val="128"/>
    </font>
    <font>
      <sz val="10"/>
      <color rgb="FF000000"/>
      <name val="Kia Signature OTF Light"/>
      <family val="3"/>
      <charset val="128"/>
    </font>
    <font>
      <sz val="10"/>
      <color theme="1"/>
      <name val="Kia Signature OTF Light"/>
      <family val="3"/>
      <charset val="128"/>
    </font>
    <font>
      <b/>
      <sz val="10"/>
      <color theme="1"/>
      <name val="Kia Signature OTF Light"/>
      <family val="3"/>
      <charset val="128"/>
    </font>
    <font>
      <b/>
      <sz val="10"/>
      <color rgb="FF000000"/>
      <name val="Kia Signature OTF Light"/>
      <family val="3"/>
      <charset val="128"/>
    </font>
    <font>
      <b/>
      <sz val="12"/>
      <color theme="1"/>
      <name val="Kia Signature OTF Light"/>
      <family val="3"/>
      <charset val="128"/>
    </font>
    <font>
      <b/>
      <sz val="11"/>
      <color theme="1"/>
      <name val="Kia Signature Light"/>
    </font>
    <font>
      <sz val="11"/>
      <color theme="1"/>
      <name val="Kia Signature Light"/>
    </font>
    <font>
      <sz val="11"/>
      <name val="Kia Signature Light"/>
    </font>
    <font>
      <b/>
      <sz val="11"/>
      <color rgb="FF000000"/>
      <name val="Kia Signature Light"/>
    </font>
    <font>
      <b/>
      <sz val="14"/>
      <name val="Kia Signature Light"/>
    </font>
    <font>
      <b/>
      <sz val="12"/>
      <color theme="1"/>
      <name val="Kia Signature Light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Font="1"/>
    <xf numFmtId="164" fontId="0" fillId="0" borderId="0" xfId="0" applyNumberFormat="1" applyBorder="1"/>
    <xf numFmtId="168" fontId="0" fillId="0" borderId="0" xfId="0" applyNumberFormat="1"/>
    <xf numFmtId="0" fontId="7" fillId="0" borderId="4" xfId="0" applyFont="1" applyFill="1" applyBorder="1" applyAlignment="1">
      <alignment horizontal="center" vertical="center" wrapText="1" readingOrder="1"/>
    </xf>
    <xf numFmtId="164" fontId="8" fillId="0" borderId="4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right"/>
    </xf>
    <xf numFmtId="164" fontId="9" fillId="0" borderId="0" xfId="0" applyNumberFormat="1" applyFont="1" applyAlignment="1">
      <alignment horizontal="right"/>
    </xf>
    <xf numFmtId="0" fontId="11" fillId="0" borderId="4" xfId="0" applyFont="1" applyBorder="1" applyAlignment="1">
      <alignment wrapText="1"/>
    </xf>
    <xf numFmtId="164" fontId="11" fillId="0" borderId="4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wrapText="1"/>
    </xf>
    <xf numFmtId="0" fontId="11" fillId="0" borderId="4" xfId="0" applyFont="1" applyFill="1" applyBorder="1" applyAlignment="1">
      <alignment vertical="center" wrapText="1"/>
    </xf>
    <xf numFmtId="0" fontId="11" fillId="0" borderId="6" xfId="0" applyFont="1" applyBorder="1" applyAlignment="1">
      <alignment wrapText="1"/>
    </xf>
    <xf numFmtId="0" fontId="10" fillId="0" borderId="4" xfId="0" applyFont="1" applyBorder="1" applyAlignment="1">
      <alignment vertical="center" wrapText="1"/>
    </xf>
    <xf numFmtId="164" fontId="11" fillId="0" borderId="4" xfId="0" applyNumberFormat="1" applyFont="1" applyBorder="1"/>
    <xf numFmtId="164" fontId="12" fillId="0" borderId="0" xfId="0" applyNumberFormat="1" applyFont="1"/>
    <xf numFmtId="0" fontId="11" fillId="0" borderId="0" xfId="0" applyFont="1"/>
    <xf numFmtId="0" fontId="12" fillId="0" borderId="0" xfId="0" applyFont="1" applyAlignment="1">
      <alignment wrapText="1"/>
    </xf>
    <xf numFmtId="4" fontId="10" fillId="0" borderId="4" xfId="0" applyNumberFormat="1" applyFont="1" applyBorder="1" applyAlignment="1">
      <alignment horizontal="right" vertical="center" wrapText="1" readingOrder="1"/>
    </xf>
    <xf numFmtId="4" fontId="13" fillId="4" borderId="4" xfId="0" applyNumberFormat="1" applyFont="1" applyFill="1" applyBorder="1" applyAlignment="1">
      <alignment horizontal="right" vertical="center" wrapText="1" readingOrder="1"/>
    </xf>
    <xf numFmtId="4" fontId="13" fillId="5" borderId="4" xfId="0" applyNumberFormat="1" applyFont="1" applyFill="1" applyBorder="1" applyAlignment="1">
      <alignment horizontal="right" vertical="center" wrapText="1" readingOrder="1"/>
    </xf>
    <xf numFmtId="0" fontId="7" fillId="0" borderId="3" xfId="0" applyFont="1" applyFill="1" applyBorder="1" applyAlignment="1">
      <alignment horizontal="center" vertical="center" wrapText="1" readingOrder="1"/>
    </xf>
    <xf numFmtId="164" fontId="8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 readingOrder="1"/>
    </xf>
    <xf numFmtId="164" fontId="10" fillId="0" borderId="4" xfId="0" applyNumberFormat="1" applyFont="1" applyFill="1" applyBorder="1" applyAlignment="1">
      <alignment horizontal="center" vertical="center" wrapText="1" readingOrder="1"/>
    </xf>
    <xf numFmtId="164" fontId="11" fillId="0" borderId="6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vertical="center" wrapText="1"/>
    </xf>
    <xf numFmtId="0" fontId="17" fillId="0" borderId="25" xfId="0" applyFont="1" applyBorder="1" applyAlignment="1">
      <alignment horizontal="center" vertical="center" wrapText="1"/>
    </xf>
    <xf numFmtId="169" fontId="17" fillId="0" borderId="25" xfId="0" applyNumberFormat="1" applyFont="1" applyBorder="1" applyAlignment="1">
      <alignment horizontal="right" vertical="center" wrapText="1"/>
    </xf>
    <xf numFmtId="169" fontId="16" fillId="0" borderId="25" xfId="0" applyNumberFormat="1" applyFont="1" applyBorder="1" applyAlignment="1">
      <alignment horizontal="right" vertical="center" wrapText="1"/>
    </xf>
    <xf numFmtId="0" fontId="15" fillId="0" borderId="24" xfId="0" applyFont="1" applyBorder="1" applyAlignment="1">
      <alignment vertical="center" wrapText="1"/>
    </xf>
    <xf numFmtId="0" fontId="15" fillId="0" borderId="25" xfId="0" applyFont="1" applyBorder="1" applyAlignment="1">
      <alignment horizontal="center" vertical="center" wrapText="1"/>
    </xf>
    <xf numFmtId="169" fontId="18" fillId="0" borderId="25" xfId="0" applyNumberFormat="1" applyFont="1" applyBorder="1" applyAlignment="1">
      <alignment horizontal="right" vertical="center" wrapText="1"/>
    </xf>
    <xf numFmtId="0" fontId="15" fillId="2" borderId="23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4" fontId="12" fillId="3" borderId="7" xfId="0" applyNumberFormat="1" applyFont="1" applyFill="1" applyBorder="1"/>
    <xf numFmtId="0" fontId="12" fillId="5" borderId="29" xfId="0" applyFont="1" applyFill="1" applyBorder="1" applyAlignment="1">
      <alignment horizontal="left" vertical="center"/>
    </xf>
    <xf numFmtId="4" fontId="12" fillId="5" borderId="7" xfId="0" applyNumberFormat="1" applyFont="1" applyFill="1" applyBorder="1"/>
    <xf numFmtId="0" fontId="6" fillId="6" borderId="16" xfId="0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horizontal="right" vertical="center" readingOrder="1"/>
    </xf>
    <xf numFmtId="4" fontId="6" fillId="6" borderId="11" xfId="0" applyNumberFormat="1" applyFont="1" applyFill="1" applyBorder="1" applyAlignment="1">
      <alignment horizontal="right" vertical="center" readingOrder="1"/>
    </xf>
    <xf numFmtId="4" fontId="10" fillId="0" borderId="6" xfId="0" applyNumberFormat="1" applyFont="1" applyBorder="1" applyAlignment="1">
      <alignment horizontal="right" vertical="center" wrapText="1" readingOrder="1"/>
    </xf>
    <xf numFmtId="4" fontId="12" fillId="0" borderId="9" xfId="0" applyNumberFormat="1" applyFont="1" applyBorder="1"/>
    <xf numFmtId="0" fontId="6" fillId="6" borderId="30" xfId="0" applyFont="1" applyFill="1" applyBorder="1" applyAlignment="1">
      <alignment horizontal="center" vertical="center" wrapText="1"/>
    </xf>
    <xf numFmtId="0" fontId="16" fillId="0" borderId="0" xfId="0" applyFont="1"/>
    <xf numFmtId="0" fontId="18" fillId="7" borderId="14" xfId="0" applyFont="1" applyFill="1" applyBorder="1" applyAlignment="1">
      <alignment vertical="center"/>
    </xf>
    <xf numFmtId="0" fontId="18" fillId="7" borderId="18" xfId="0" applyFont="1" applyFill="1" applyBorder="1" applyAlignment="1">
      <alignment horizontal="center" vertical="center" wrapText="1"/>
    </xf>
    <xf numFmtId="0" fontId="15" fillId="0" borderId="12" xfId="0" applyFont="1" applyBorder="1"/>
    <xf numFmtId="3" fontId="16" fillId="0" borderId="9" xfId="0" applyNumberFormat="1" applyFont="1" applyBorder="1"/>
    <xf numFmtId="0" fontId="16" fillId="0" borderId="15" xfId="0" applyFont="1" applyBorder="1"/>
    <xf numFmtId="167" fontId="16" fillId="0" borderId="7" xfId="0" applyNumberFormat="1" applyFont="1" applyBorder="1"/>
    <xf numFmtId="0" fontId="16" fillId="0" borderId="16" xfId="0" applyFont="1" applyBorder="1"/>
    <xf numFmtId="167" fontId="16" fillId="0" borderId="11" xfId="0" applyNumberFormat="1" applyFont="1" applyBorder="1"/>
    <xf numFmtId="0" fontId="15" fillId="0" borderId="10" xfId="0" applyFont="1" applyBorder="1"/>
    <xf numFmtId="167" fontId="15" fillId="0" borderId="19" xfId="0" applyNumberFormat="1" applyFont="1" applyBorder="1"/>
    <xf numFmtId="0" fontId="18" fillId="7" borderId="8" xfId="0" applyFont="1" applyFill="1" applyBorder="1" applyAlignment="1">
      <alignment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6" fillId="0" borderId="10" xfId="0" applyFont="1" applyBorder="1"/>
    <xf numFmtId="164" fontId="16" fillId="0" borderId="19" xfId="0" applyNumberFormat="1" applyFont="1" applyBorder="1"/>
    <xf numFmtId="0" fontId="15" fillId="0" borderId="14" xfId="0" applyFont="1" applyBorder="1"/>
    <xf numFmtId="0" fontId="15" fillId="0" borderId="18" xfId="0" applyNumberFormat="1" applyFont="1" applyBorder="1"/>
    <xf numFmtId="0" fontId="12" fillId="3" borderId="29" xfId="0" applyFont="1" applyFill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3" fontId="6" fillId="8" borderId="4" xfId="1" applyNumberFormat="1" applyFont="1" applyFill="1" applyBorder="1" applyAlignment="1">
      <alignment horizontal="center" vertical="center" wrapText="1"/>
    </xf>
    <xf numFmtId="3" fontId="6" fillId="9" borderId="4" xfId="1" applyNumberFormat="1" applyFont="1" applyFill="1" applyBorder="1" applyAlignment="1">
      <alignment horizontal="center" vertical="center" wrapText="1"/>
    </xf>
    <xf numFmtId="0" fontId="15" fillId="10" borderId="14" xfId="0" applyFont="1" applyFill="1" applyBorder="1"/>
    <xf numFmtId="169" fontId="15" fillId="10" borderId="18" xfId="0" applyNumberFormat="1" applyFont="1" applyFill="1" applyBorder="1"/>
    <xf numFmtId="169" fontId="16" fillId="0" borderId="7" xfId="0" applyNumberFormat="1" applyFont="1" applyBorder="1"/>
    <xf numFmtId="169" fontId="16" fillId="0" borderId="11" xfId="0" applyNumberFormat="1" applyFont="1" applyBorder="1"/>
    <xf numFmtId="0" fontId="16" fillId="0" borderId="12" xfId="0" applyFont="1" applyBorder="1"/>
    <xf numFmtId="169" fontId="16" fillId="0" borderId="9" xfId="0" applyNumberFormat="1" applyFont="1" applyBorder="1"/>
    <xf numFmtId="0" fontId="15" fillId="10" borderId="14" xfId="0" applyFont="1" applyFill="1" applyBorder="1" applyAlignment="1">
      <alignment horizontal="left"/>
    </xf>
    <xf numFmtId="0" fontId="15" fillId="10" borderId="18" xfId="0" applyFont="1" applyFill="1" applyBorder="1" applyAlignment="1">
      <alignment horizontal="center"/>
    </xf>
    <xf numFmtId="0" fontId="0" fillId="5" borderId="0" xfId="0" applyFill="1"/>
    <xf numFmtId="0" fontId="15" fillId="0" borderId="0" xfId="0" applyFont="1" applyAlignment="1">
      <alignment vertical="center"/>
    </xf>
    <xf numFmtId="0" fontId="20" fillId="0" borderId="21" xfId="0" applyFont="1" applyBorder="1" applyAlignment="1">
      <alignment horizontal="center" vertical="center"/>
    </xf>
    <xf numFmtId="0" fontId="14" fillId="2" borderId="31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14" fillId="5" borderId="31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 readingOrder="1"/>
    </xf>
    <xf numFmtId="166" fontId="6" fillId="9" borderId="4" xfId="1" applyNumberFormat="1" applyFont="1" applyFill="1" applyBorder="1" applyAlignment="1">
      <alignment horizontal="center" vertical="center" wrapText="1"/>
    </xf>
    <xf numFmtId="3" fontId="6" fillId="9" borderId="4" xfId="1" applyNumberFormat="1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center" vertical="center" wrapText="1" readingOrder="1"/>
    </xf>
    <xf numFmtId="0" fontId="7" fillId="0" borderId="6" xfId="0" applyFont="1" applyFill="1" applyBorder="1" applyAlignment="1">
      <alignment horizontal="center" vertical="center" wrapText="1" readingOrder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164" fontId="11" fillId="0" borderId="3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 readingOrder="1"/>
    </xf>
    <xf numFmtId="164" fontId="10" fillId="0" borderId="5" xfId="0" applyNumberFormat="1" applyFont="1" applyFill="1" applyBorder="1" applyAlignment="1">
      <alignment horizontal="center" vertical="center" wrapText="1" readingOrder="1"/>
    </xf>
    <xf numFmtId="164" fontId="10" fillId="0" borderId="6" xfId="0" applyNumberFormat="1" applyFont="1" applyFill="1" applyBorder="1" applyAlignment="1">
      <alignment horizontal="center" vertical="center" wrapText="1" readingOrder="1"/>
    </xf>
    <xf numFmtId="166" fontId="3" fillId="9" borderId="4" xfId="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164" fontId="11" fillId="0" borderId="3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166" fontId="3" fillId="8" borderId="4" xfId="1" applyNumberFormat="1" applyFont="1" applyFill="1" applyBorder="1" applyAlignment="1">
      <alignment horizontal="center" vertical="center" wrapText="1"/>
    </xf>
    <xf numFmtId="3" fontId="6" fillId="8" borderId="4" xfId="1" applyNumberFormat="1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Currency 2 2" xfId="1" xr:uid="{00000000-0005-0000-0000-000000000000}"/>
    <cellStyle name="Normal" xfId="0" builtinId="0"/>
  </cellStyles>
  <dxfs count="0"/>
  <tableStyles count="0" defaultTableStyle="TableStyleMedium2" defaultPivotStyle="PivotStyleMedium9"/>
  <colors>
    <mruColors>
      <color rgb="FFC7C8CA"/>
      <color rgb="FF939598"/>
      <color rgb="FF6D6E71"/>
      <color rgb="FFF3C300"/>
      <color rgb="FF5D7D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Prehľad zdrojov príjmov podľa pôvodu za rok 2023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F8-4BBC-83C1-1F2977AEE8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F8-4BBC-83C1-1F2977AEE8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5F8-4BBC-83C1-1F2977AEE8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5F8-4BBC-83C1-1F2977AEE8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2B-4B98-B3DA-8B1BDDA20CF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2B-4B98-B3DA-8B1BDDA20CF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E5F8-4BBC-83C1-1F2977AEE8C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5F8-4BBC-83C1-1F2977AEE8C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E5F8-4BBC-83C1-1F2977AEE8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'Prehľad príjmov'!$B$2:$B$10</c15:sqref>
                  </c15:fullRef>
                </c:ext>
              </c:extLst>
              <c:f>('Prehľad príjmov'!$B$2:$B$3,'Prehľad príjmov'!$B$6:$B$7,'Prehľad príjmov'!$B$9:$B$10)</c:f>
              <c:strCache>
                <c:ptCount val="6"/>
                <c:pt idx="0">
                  <c:v>Prehľad príjmov (výnosov) podľa zdrojov a ich pôvodu v EUR</c:v>
                </c:pt>
                <c:pt idx="1">
                  <c:v>Prijaté príspevky</c:v>
                </c:pt>
                <c:pt idx="2">
                  <c:v>Prijaté príspevky od iných organizácií</c:v>
                </c:pt>
                <c:pt idx="3">
                  <c:v>Príspevky z podielu zaplatenej dane</c:v>
                </c:pt>
                <c:pt idx="4">
                  <c:v>Úroky prijaté - ostatné</c:v>
                </c:pt>
                <c:pt idx="5">
                  <c:v>Iné príjmy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'Prehľad príjmov'!$C$2:$C$10</c15:sqref>
                  </c15:fullRef>
                </c:ext>
              </c:extLst>
              <c:f>('Prehľad príjmov'!$C$2:$C$3,'Prehľad príjmov'!$C$6:$C$7,'Prehľad príjmov'!$C$9:$C$10)</c:f>
              <c:numCache>
                <c:formatCode>#,##0</c:formatCode>
                <c:ptCount val="6"/>
                <c:pt idx="0" formatCode="General">
                  <c:v>2023</c:v>
                </c:pt>
                <c:pt idx="2" formatCode="#,##0\ [$€-1]">
                  <c:v>335000</c:v>
                </c:pt>
                <c:pt idx="3" formatCode="#,##0\ [$€-1]">
                  <c:v>1374566.85</c:v>
                </c:pt>
                <c:pt idx="4" formatCode="#,##0\ [$€-1]">
                  <c:v>10413.700000000001</c:v>
                </c:pt>
                <c:pt idx="5" formatCode="#,##0\ [$€-1]">
                  <c:v>691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'Prehľad príjmov'!$C$4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'Prehľad príjmov'!$C$5</c15:sqref>
                  <c15:spPr xmlns:c15="http://schemas.microsoft.com/office/drawing/2012/chart"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1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xmlns:c16="http://schemas.microsoft.com/office/drawing/2014/chart" uri="{C3380CC4-5D6E-409C-BE32-E72D297353CC}">
                        <c16:uniqueId val="{0000000F-6992-4F1A-B86A-27952DD6C1C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E5F8-4BBC-83C1-1F2977AEE8C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277"/>
      </c:pieChart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9580996381761429"/>
          <c:y val="9.6149812734082393E-2"/>
          <c:w val="0.66726545617129096"/>
          <c:h val="0.267042260166917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Prehľad výdavkov za rok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3F-4380-9DC8-57CFC461C9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3F-4380-9DC8-57CFC461C9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3F-4380-9DC8-57CFC461C9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3F-4380-9DC8-57CFC461C9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7A-4221-A91B-BF75F9DF3E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'Prehľad výdavkov'!$B$3:$B$6</c:f>
              <c:strCache>
                <c:ptCount val="4"/>
                <c:pt idx="0">
                  <c:v>Realizácia vlastných projektov </c:v>
                </c:pt>
                <c:pt idx="1">
                  <c:v>Partnerské projekty </c:v>
                </c:pt>
                <c:pt idx="2">
                  <c:v>Grantové programy</c:v>
                </c:pt>
                <c:pt idx="3">
                  <c:v>Výdavky na správu</c:v>
                </c:pt>
              </c:strCache>
            </c:strRef>
          </c:cat>
          <c:val>
            <c:numRef>
              <c:f>'Prehľad výdavkov'!$C$3:$C$6</c:f>
              <c:numCache>
                <c:formatCode>#,##0.00\ [$€-1];[Red]\-#,##0.00\ [$€-1]</c:formatCode>
                <c:ptCount val="4"/>
                <c:pt idx="0">
                  <c:v>622598.26</c:v>
                </c:pt>
                <c:pt idx="1">
                  <c:v>406349.99</c:v>
                </c:pt>
                <c:pt idx="2">
                  <c:v>237048.23300000001</c:v>
                </c:pt>
                <c:pt idx="3">
                  <c:v>99381.73000000001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A-4221-A91B-BF75F9DF3E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5.345585341321555E-2"/>
          <c:w val="0.99689617122923824"/>
          <c:h val="0.171006124932152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Rozdelenie projektov podľa verejnoprospešného účelu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24-41A5-A4D6-9A3F730B6E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824-41A5-A4D6-9A3F730B6E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24-41A5-A4D6-9A3F730B6E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824-41A5-A4D6-9A3F730B6E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24-41A5-A4D6-9A3F730B6E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824-41A5-A4D6-9A3F730B6E0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0824-41A5-A4D6-9A3F730B6E0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0824-41A5-A4D6-9A3F730B6E0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0824-41A5-A4D6-9A3F730B6E0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0824-41A5-A4D6-9A3F730B6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'Oblasti podpory'!$B$4:$B$8</c:f>
              <c:strCache>
                <c:ptCount val="5"/>
                <c:pt idx="0">
                  <c:v>ochrana a podpora zdravia</c:v>
                </c:pt>
                <c:pt idx="1">
                  <c:v>podpora a rozvoj športu</c:v>
                </c:pt>
                <c:pt idx="2">
                  <c:v>poskytovanie sociálnej pomoci</c:v>
                </c:pt>
                <c:pt idx="3">
                  <c:v>podpora vzdelávania</c:v>
                </c:pt>
                <c:pt idx="4">
                  <c:v>ochrana a tvorba životného prostredia</c:v>
                </c:pt>
              </c:strCache>
            </c:strRef>
          </c:cat>
          <c:val>
            <c:numRef>
              <c:f>'Oblasti podpory'!$F$4:$F$8</c:f>
              <c:numCache>
                <c:formatCode>#,##0.00\ [$€-1];[Red]\-#,##0.00\ [$€-1]</c:formatCode>
                <c:ptCount val="5"/>
                <c:pt idx="0">
                  <c:v>87363.21</c:v>
                </c:pt>
                <c:pt idx="1">
                  <c:v>208966.04</c:v>
                </c:pt>
                <c:pt idx="2">
                  <c:v>1586</c:v>
                </c:pt>
                <c:pt idx="3">
                  <c:v>649507.23</c:v>
                </c:pt>
                <c:pt idx="4">
                  <c:v>318574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4-41A5-A4D6-9A3F730B6E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Správa nadácie v roku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67-4439-A72B-0C4DDC44CA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67-4439-A72B-0C4DDC44CA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67-4439-A72B-0C4DDC44CA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167-4439-A72B-0C4DDC44CA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167-4439-A72B-0C4DDC44CA6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167-4439-A72B-0C4DDC44CA6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167-4439-A72B-0C4DDC44CA6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167-4439-A72B-0C4DDC44CA61}"/>
              </c:ext>
            </c:extLst>
          </c:dPt>
          <c:dLbls>
            <c:dLbl>
              <c:idx val="3"/>
              <c:layout>
                <c:manualLayout>
                  <c:x val="4.0409939926010482E-2"/>
                  <c:y val="-6.15146314577616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67-4439-A72B-0C4DDC44CA6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'Správa nadácie'!$B$5:$B$14</c15:sqref>
                  </c15:fullRef>
                </c:ext>
              </c:extLst>
              <c:f>('Správa nadácie'!$B$6:$B$9,'Správa nadácie'!$B$11:$B$14)</c:f>
              <c:strCache>
                <c:ptCount val="8"/>
                <c:pt idx="0">
                  <c:v>Propagácia verejnoprospešného účelu nadácie </c:v>
                </c:pt>
                <c:pt idx="1">
                  <c:v>Prevádzka nadácie - realizácia grantov</c:v>
                </c:pt>
                <c:pt idx="2">
                  <c:v>Prevádzka nadácie - poradenstvo a účtovnícke služby vrátane auditu</c:v>
                </c:pt>
                <c:pt idx="3">
                  <c:v>Prevádzka nadácie - IT, školenia, literatúra, kancelárske vybavenie</c:v>
                </c:pt>
                <c:pt idx="4">
                  <c:v>Náhrady výdavkov podľa osobitného predpisu</c:v>
                </c:pt>
                <c:pt idx="5">
                  <c:v>Mzdové náklady</c:v>
                </c:pt>
                <c:pt idx="6">
                  <c:v>Na prevádzku charitatívnej lotérie</c:v>
                </c:pt>
                <c:pt idx="7">
                  <c:v>Zrážková daň z kreditných úrokov a bankové poplatky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'Správa nadácie'!$E$5:$E$14</c15:sqref>
                  </c15:fullRef>
                </c:ext>
              </c:extLst>
              <c:f>('Správa nadácie'!$E$6:$E$9,'Správa nadácie'!$E$11:$E$14)</c:f>
              <c:numCache>
                <c:formatCode>#,##0.00</c:formatCode>
                <c:ptCount val="8"/>
                <c:pt idx="0">
                  <c:v>371.42</c:v>
                </c:pt>
                <c:pt idx="1">
                  <c:v>0</c:v>
                </c:pt>
                <c:pt idx="2">
                  <c:v>29027.879999999997</c:v>
                </c:pt>
                <c:pt idx="3">
                  <c:v>2528.5</c:v>
                </c:pt>
                <c:pt idx="4">
                  <c:v>920</c:v>
                </c:pt>
                <c:pt idx="5">
                  <c:v>66501.450000000012</c:v>
                </c:pt>
                <c:pt idx="6">
                  <c:v>0</c:v>
                </c:pt>
                <c:pt idx="7">
                  <c:v>32.480000000000004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5916-4A6A-8BD1-E2D5826BA15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190499</xdr:rowOff>
    </xdr:from>
    <xdr:to>
      <xdr:col>2</xdr:col>
      <xdr:colOff>990600</xdr:colOff>
      <xdr:row>38</xdr:row>
      <xdr:rowOff>47624</xdr:rowOff>
    </xdr:to>
    <xdr:graphicFrame macro="">
      <xdr:nvGraphicFramePr>
        <xdr:cNvPr id="2" name="Graf 3">
          <a:extLst>
            <a:ext uri="{FF2B5EF4-FFF2-40B4-BE49-F238E27FC236}">
              <a16:creationId xmlns:a16="http://schemas.microsoft.com/office/drawing/2014/main" id="{85299EB8-35F1-49BA-BE5F-77BFC7B9D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4309966</xdr:colOff>
      <xdr:row>0</xdr:row>
      <xdr:rowOff>55587</xdr:rowOff>
    </xdr:from>
    <xdr:to>
      <xdr:col>2</xdr:col>
      <xdr:colOff>1019175</xdr:colOff>
      <xdr:row>0</xdr:row>
      <xdr:rowOff>400049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EBAE6D-F5E0-4C93-AE43-B7779EFC8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9566" y="55587"/>
          <a:ext cx="1757459" cy="344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8</xdr:row>
      <xdr:rowOff>57150</xdr:rowOff>
    </xdr:from>
    <xdr:to>
      <xdr:col>2</xdr:col>
      <xdr:colOff>1147762</xdr:colOff>
      <xdr:row>26</xdr:row>
      <xdr:rowOff>166687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EF8A1CD-F0D7-4F46-95DC-E8F1D1FB5D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5638799</xdr:colOff>
      <xdr:row>0</xdr:row>
      <xdr:rowOff>127902</xdr:rowOff>
    </xdr:from>
    <xdr:to>
      <xdr:col>3</xdr:col>
      <xdr:colOff>47623</xdr:colOff>
      <xdr:row>0</xdr:row>
      <xdr:rowOff>385534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F99560-A192-418D-9D41-4AA1CDCF5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399" y="127902"/>
          <a:ext cx="1314449" cy="2576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52389</xdr:rowOff>
    </xdr:from>
    <xdr:to>
      <xdr:col>7</xdr:col>
      <xdr:colOff>14287</xdr:colOff>
      <xdr:row>0</xdr:row>
      <xdr:rowOff>451555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98776B-7E2C-4BFF-9073-36A5C5755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52389"/>
          <a:ext cx="1985962" cy="3991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</xdr:colOff>
      <xdr:row>0</xdr:row>
      <xdr:rowOff>47625</xdr:rowOff>
    </xdr:from>
    <xdr:to>
      <xdr:col>7</xdr:col>
      <xdr:colOff>923923</xdr:colOff>
      <xdr:row>0</xdr:row>
      <xdr:rowOff>398602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33EA44-8F3F-4B9D-9F08-34FEDB00E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599" y="47625"/>
          <a:ext cx="1790699" cy="3509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1466850</xdr:colOff>
      <xdr:row>10</xdr:row>
      <xdr:rowOff>14287</xdr:rowOff>
    </xdr:from>
    <xdr:to>
      <xdr:col>4</xdr:col>
      <xdr:colOff>866775</xdr:colOff>
      <xdr:row>29</xdr:row>
      <xdr:rowOff>142875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C70B2FF2-4AA1-48B6-B5DC-239C6C5233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800100</xdr:colOff>
      <xdr:row>0</xdr:row>
      <xdr:rowOff>73533</xdr:rowOff>
    </xdr:from>
    <xdr:to>
      <xdr:col>6</xdr:col>
      <xdr:colOff>57149</xdr:colOff>
      <xdr:row>1</xdr:row>
      <xdr:rowOff>135598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5ED00A-F349-4BF7-BD42-5D2D32D29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73533"/>
          <a:ext cx="1628774" cy="3192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496956</xdr:colOff>
      <xdr:row>0</xdr:row>
      <xdr:rowOff>68150</xdr:rowOff>
    </xdr:from>
    <xdr:to>
      <xdr:col>4</xdr:col>
      <xdr:colOff>1151283</xdr:colOff>
      <xdr:row>1</xdr:row>
      <xdr:rowOff>192588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3ECB35-2BFD-4CE2-AC04-104971774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1347" y="68150"/>
          <a:ext cx="1606827" cy="314938"/>
        </a:xfrm>
        <a:prstGeom prst="rect">
          <a:avLst/>
        </a:prstGeom>
      </xdr:spPr>
    </xdr:pic>
    <xdr:clientData/>
  </xdr:twoCellAnchor>
  <xdr:twoCellAnchor>
    <xdr:from>
      <xdr:col>1</xdr:col>
      <xdr:colOff>66259</xdr:colOff>
      <xdr:row>18</xdr:row>
      <xdr:rowOff>11595</xdr:rowOff>
    </xdr:from>
    <xdr:to>
      <xdr:col>2</xdr:col>
      <xdr:colOff>538370</xdr:colOff>
      <xdr:row>38</xdr:row>
      <xdr:rowOff>124239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4E4B5C5-0685-491D-8B25-86489A199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499984740745262"/>
  </sheetPr>
  <dimension ref="B1:C15"/>
  <sheetViews>
    <sheetView showGridLines="0" workbookViewId="0">
      <pane ySplit="2" topLeftCell="A3" activePane="bottomLeft" state="frozen"/>
      <selection pane="bottomLeft" activeCell="D8" sqref="D8"/>
    </sheetView>
  </sheetViews>
  <sheetFormatPr defaultRowHeight="15" x14ac:dyDescent="0.25"/>
  <cols>
    <col min="1" max="1" width="9.140625" style="51"/>
    <col min="2" max="2" width="75.7109375" style="51" bestFit="1" customWidth="1"/>
    <col min="3" max="3" width="15.5703125" style="51" bestFit="1" customWidth="1"/>
    <col min="4" max="16384" width="9.140625" style="51"/>
  </cols>
  <sheetData>
    <row r="1" spans="2:3" ht="35.25" customHeight="1" thickBot="1" x14ac:dyDescent="0.3">
      <c r="B1" s="83" t="s">
        <v>311</v>
      </c>
      <c r="C1" s="83"/>
    </row>
    <row r="2" spans="2:3" ht="15.75" thickBot="1" x14ac:dyDescent="0.3">
      <c r="B2" s="52" t="s">
        <v>15</v>
      </c>
      <c r="C2" s="53">
        <v>2023</v>
      </c>
    </row>
    <row r="3" spans="2:3" x14ac:dyDescent="0.25">
      <c r="B3" s="54" t="s">
        <v>16</v>
      </c>
      <c r="C3" s="55"/>
    </row>
    <row r="4" spans="2:3" x14ac:dyDescent="0.25">
      <c r="B4" s="56" t="s">
        <v>22</v>
      </c>
      <c r="C4" s="57">
        <v>0</v>
      </c>
    </row>
    <row r="5" spans="2:3" x14ac:dyDescent="0.25">
      <c r="B5" s="56" t="s">
        <v>24</v>
      </c>
      <c r="C5" s="57">
        <v>0</v>
      </c>
    </row>
    <row r="6" spans="2:3" x14ac:dyDescent="0.25">
      <c r="B6" s="56" t="s">
        <v>17</v>
      </c>
      <c r="C6" s="57">
        <v>335000</v>
      </c>
    </row>
    <row r="7" spans="2:3" x14ac:dyDescent="0.25">
      <c r="B7" s="56" t="s">
        <v>14</v>
      </c>
      <c r="C7" s="57">
        <v>1374566.85</v>
      </c>
    </row>
    <row r="8" spans="2:3" x14ac:dyDescent="0.25">
      <c r="B8" s="56" t="s">
        <v>18</v>
      </c>
      <c r="C8" s="57">
        <v>0</v>
      </c>
    </row>
    <row r="9" spans="2:3" x14ac:dyDescent="0.25">
      <c r="B9" s="56" t="s">
        <v>19</v>
      </c>
      <c r="C9" s="57">
        <v>10413.700000000001</v>
      </c>
    </row>
    <row r="10" spans="2:3" ht="15.75" thickBot="1" x14ac:dyDescent="0.3">
      <c r="B10" s="58" t="s">
        <v>20</v>
      </c>
      <c r="C10" s="59">
        <v>691</v>
      </c>
    </row>
    <row r="11" spans="2:3" ht="15.75" thickBot="1" x14ac:dyDescent="0.3">
      <c r="B11" s="60" t="s">
        <v>21</v>
      </c>
      <c r="C11" s="61">
        <f>SUM(C3:C10)</f>
        <v>1720671.55</v>
      </c>
    </row>
    <row r="12" spans="2:3" ht="15.75" thickBot="1" x14ac:dyDescent="0.3"/>
    <row r="13" spans="2:3" ht="30.75" thickBot="1" x14ac:dyDescent="0.3">
      <c r="B13" s="62" t="s">
        <v>39</v>
      </c>
      <c r="C13" s="63"/>
    </row>
    <row r="14" spans="2:3" ht="15.75" thickBot="1" x14ac:dyDescent="0.3">
      <c r="B14" s="66" t="s">
        <v>23</v>
      </c>
      <c r="C14" s="67">
        <v>2023</v>
      </c>
    </row>
    <row r="15" spans="2:3" ht="15.75" thickBot="1" x14ac:dyDescent="0.3">
      <c r="B15" s="64" t="s">
        <v>51</v>
      </c>
      <c r="C15" s="65">
        <v>335000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1AD62-48B1-40B6-8A66-BA28670536C9}">
  <sheetPr>
    <tabColor theme="9" tint="0.79998168889431442"/>
  </sheetPr>
  <dimension ref="B1:C7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6" sqref="B6"/>
    </sheetView>
  </sheetViews>
  <sheetFormatPr defaultRowHeight="15" x14ac:dyDescent="0.25"/>
  <cols>
    <col min="1" max="1" width="9.140625" style="51"/>
    <col min="2" max="2" width="85.85546875" style="51" bestFit="1" customWidth="1"/>
    <col min="3" max="3" width="17.7109375" style="51" bestFit="1" customWidth="1"/>
    <col min="4" max="16384" width="9.140625" style="51"/>
  </cols>
  <sheetData>
    <row r="1" spans="2:3" ht="41.25" customHeight="1" thickBot="1" x14ac:dyDescent="0.3">
      <c r="B1" s="82" t="s">
        <v>317</v>
      </c>
      <c r="C1" s="82"/>
    </row>
    <row r="2" spans="2:3" ht="15.75" thickBot="1" x14ac:dyDescent="0.3">
      <c r="B2" s="79" t="s">
        <v>312</v>
      </c>
      <c r="C2" s="80" t="s">
        <v>313</v>
      </c>
    </row>
    <row r="3" spans="2:3" x14ac:dyDescent="0.25">
      <c r="B3" s="77" t="s">
        <v>314</v>
      </c>
      <c r="C3" s="78">
        <v>622598.26</v>
      </c>
    </row>
    <row r="4" spans="2:3" x14ac:dyDescent="0.25">
      <c r="B4" s="56" t="s">
        <v>315</v>
      </c>
      <c r="C4" s="75">
        <v>406349.99</v>
      </c>
    </row>
    <row r="5" spans="2:3" x14ac:dyDescent="0.25">
      <c r="B5" s="56" t="s">
        <v>318</v>
      </c>
      <c r="C5" s="75">
        <v>237048.23300000001</v>
      </c>
    </row>
    <row r="6" spans="2:3" ht="15.75" thickBot="1" x14ac:dyDescent="0.3">
      <c r="B6" s="58" t="s">
        <v>319</v>
      </c>
      <c r="C6" s="76">
        <v>99381.73000000001</v>
      </c>
    </row>
    <row r="7" spans="2:3" ht="15.75" thickBot="1" x14ac:dyDescent="0.3">
      <c r="B7" s="73" t="s">
        <v>316</v>
      </c>
      <c r="C7" s="74">
        <f>SUM(C3:C6)</f>
        <v>1365378.213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B1:G42"/>
  <sheetViews>
    <sheetView showGridLines="0" zoomScaleNormal="100" zoomScaleSheetLayoutView="100"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I2" sqref="I2"/>
    </sheetView>
  </sheetViews>
  <sheetFormatPr defaultRowHeight="15" x14ac:dyDescent="0.25"/>
  <cols>
    <col min="2" max="2" width="16.7109375" style="3" customWidth="1"/>
    <col min="3" max="3" width="18.85546875" style="3" customWidth="1"/>
    <col min="4" max="5" width="45.7109375" style="4" customWidth="1"/>
    <col min="6" max="6" width="13.42578125" customWidth="1"/>
    <col min="7" max="7" width="17.7109375" customWidth="1"/>
  </cols>
  <sheetData>
    <row r="1" spans="2:7" ht="36.75" customHeight="1" x14ac:dyDescent="0.25">
      <c r="B1" s="86" t="s">
        <v>307</v>
      </c>
      <c r="C1" s="87"/>
      <c r="D1" s="87"/>
      <c r="E1" s="87"/>
      <c r="F1" s="87"/>
      <c r="G1" s="87"/>
    </row>
    <row r="2" spans="2:7" ht="32.25" customHeight="1" x14ac:dyDescent="0.25">
      <c r="B2" s="108" t="s">
        <v>57</v>
      </c>
      <c r="C2" s="108" t="s">
        <v>38</v>
      </c>
      <c r="D2" s="108" t="s">
        <v>36</v>
      </c>
      <c r="E2" s="108" t="s">
        <v>76</v>
      </c>
      <c r="F2" s="90" t="s">
        <v>56</v>
      </c>
      <c r="G2" s="90"/>
    </row>
    <row r="3" spans="2:7" ht="40.5" x14ac:dyDescent="0.25">
      <c r="B3" s="108"/>
      <c r="C3" s="108"/>
      <c r="D3" s="108"/>
      <c r="E3" s="108"/>
      <c r="F3" s="72" t="s">
        <v>63</v>
      </c>
      <c r="G3" s="72" t="s">
        <v>13</v>
      </c>
    </row>
    <row r="4" spans="2:7" s="1" customFormat="1" ht="27" x14ac:dyDescent="0.25">
      <c r="B4" s="28">
        <f>G4</f>
        <v>10000</v>
      </c>
      <c r="C4" s="27" t="s">
        <v>25</v>
      </c>
      <c r="D4" s="15" t="s">
        <v>54</v>
      </c>
      <c r="E4" s="12" t="s">
        <v>100</v>
      </c>
      <c r="F4" s="13"/>
      <c r="G4" s="13">
        <v>10000</v>
      </c>
    </row>
    <row r="5" spans="2:7" s="1" customFormat="1" ht="27" x14ac:dyDescent="0.25">
      <c r="B5" s="105">
        <f>SUM(F5:G6)</f>
        <v>74000</v>
      </c>
      <c r="C5" s="99" t="s">
        <v>52</v>
      </c>
      <c r="D5" s="15" t="s">
        <v>46</v>
      </c>
      <c r="E5" s="15" t="s">
        <v>81</v>
      </c>
      <c r="F5" s="13">
        <v>16000</v>
      </c>
      <c r="G5" s="13"/>
    </row>
    <row r="6" spans="2:7" s="1" customFormat="1" ht="27" x14ac:dyDescent="0.25">
      <c r="B6" s="106"/>
      <c r="C6" s="100"/>
      <c r="D6" s="15" t="s">
        <v>0</v>
      </c>
      <c r="E6" s="15" t="s">
        <v>86</v>
      </c>
      <c r="F6" s="13">
        <v>58000</v>
      </c>
      <c r="G6" s="13"/>
    </row>
    <row r="7" spans="2:7" s="1" customFormat="1" x14ac:dyDescent="0.25">
      <c r="B7" s="105">
        <f>SUM(F7:G17)</f>
        <v>111433.81</v>
      </c>
      <c r="C7" s="99" t="s">
        <v>27</v>
      </c>
      <c r="D7" s="14" t="s">
        <v>0</v>
      </c>
      <c r="E7" s="14" t="s">
        <v>78</v>
      </c>
      <c r="F7" s="13">
        <v>39933.81</v>
      </c>
      <c r="G7" s="13"/>
    </row>
    <row r="8" spans="2:7" s="1" customFormat="1" ht="27" x14ac:dyDescent="0.25">
      <c r="B8" s="106"/>
      <c r="C8" s="100"/>
      <c r="D8" s="14" t="s">
        <v>77</v>
      </c>
      <c r="E8" s="14" t="s">
        <v>80</v>
      </c>
      <c r="F8" s="13">
        <v>20000</v>
      </c>
      <c r="G8" s="13"/>
    </row>
    <row r="9" spans="2:7" s="1" customFormat="1" ht="27" x14ac:dyDescent="0.25">
      <c r="B9" s="106"/>
      <c r="C9" s="100"/>
      <c r="D9" s="14" t="s">
        <v>47</v>
      </c>
      <c r="E9" s="14" t="s">
        <v>101</v>
      </c>
      <c r="F9" s="13">
        <v>500</v>
      </c>
      <c r="G9" s="13"/>
    </row>
    <row r="10" spans="2:7" s="1" customFormat="1" ht="27" x14ac:dyDescent="0.25">
      <c r="B10" s="106"/>
      <c r="C10" s="100"/>
      <c r="D10" s="14" t="s">
        <v>49</v>
      </c>
      <c r="E10" s="14" t="s">
        <v>102</v>
      </c>
      <c r="F10" s="13">
        <v>500</v>
      </c>
      <c r="G10" s="13"/>
    </row>
    <row r="11" spans="2:7" s="1" customFormat="1" ht="27" x14ac:dyDescent="0.25">
      <c r="B11" s="106"/>
      <c r="C11" s="100"/>
      <c r="D11" s="14" t="s">
        <v>48</v>
      </c>
      <c r="E11" s="14" t="s">
        <v>103</v>
      </c>
      <c r="F11" s="13">
        <v>10000</v>
      </c>
      <c r="G11" s="13"/>
    </row>
    <row r="12" spans="2:7" s="1" customFormat="1" ht="27" x14ac:dyDescent="0.25">
      <c r="B12" s="106"/>
      <c r="C12" s="100"/>
      <c r="D12" s="14" t="s">
        <v>50</v>
      </c>
      <c r="E12" s="14" t="s">
        <v>104</v>
      </c>
      <c r="F12" s="13">
        <v>13000</v>
      </c>
      <c r="G12" s="13"/>
    </row>
    <row r="13" spans="2:7" s="1" customFormat="1" ht="27" x14ac:dyDescent="0.25">
      <c r="B13" s="106"/>
      <c r="C13" s="100"/>
      <c r="D13" s="12" t="s">
        <v>40</v>
      </c>
      <c r="E13" s="12" t="s">
        <v>105</v>
      </c>
      <c r="F13" s="13">
        <v>19000</v>
      </c>
      <c r="G13" s="13"/>
    </row>
    <row r="14" spans="2:7" s="1" customFormat="1" ht="40.5" x14ac:dyDescent="0.25">
      <c r="B14" s="106"/>
      <c r="C14" s="100"/>
      <c r="D14" s="12" t="s">
        <v>82</v>
      </c>
      <c r="E14" s="12" t="s">
        <v>85</v>
      </c>
      <c r="F14" s="13">
        <v>500</v>
      </c>
      <c r="G14" s="13"/>
    </row>
    <row r="15" spans="2:7" s="1" customFormat="1" ht="54" x14ac:dyDescent="0.25">
      <c r="B15" s="106"/>
      <c r="C15" s="100"/>
      <c r="D15" s="14" t="s">
        <v>50</v>
      </c>
      <c r="E15" s="12" t="s">
        <v>83</v>
      </c>
      <c r="F15" s="13">
        <v>500</v>
      </c>
      <c r="G15" s="13"/>
    </row>
    <row r="16" spans="2:7" s="1" customFormat="1" ht="54" x14ac:dyDescent="0.25">
      <c r="B16" s="106"/>
      <c r="C16" s="100"/>
      <c r="D16" s="12" t="s">
        <v>40</v>
      </c>
      <c r="E16" s="12" t="s">
        <v>84</v>
      </c>
      <c r="F16" s="13">
        <v>500</v>
      </c>
      <c r="G16" s="13"/>
    </row>
    <row r="17" spans="2:7" s="1" customFormat="1" ht="31.5" customHeight="1" x14ac:dyDescent="0.25">
      <c r="B17" s="107"/>
      <c r="C17" s="101"/>
      <c r="D17" s="12" t="s">
        <v>304</v>
      </c>
      <c r="E17" s="12" t="s">
        <v>79</v>
      </c>
      <c r="F17" s="13">
        <v>7000</v>
      </c>
      <c r="G17" s="13"/>
    </row>
    <row r="18" spans="2:7" s="1" customFormat="1" ht="47.25" customHeight="1" x14ac:dyDescent="0.25">
      <c r="B18" s="102">
        <f>SUM(F18:G24)</f>
        <v>210916.18</v>
      </c>
      <c r="C18" s="99" t="s">
        <v>28</v>
      </c>
      <c r="D18" s="16" t="s">
        <v>87</v>
      </c>
      <c r="E18" s="16" t="s">
        <v>95</v>
      </c>
      <c r="F18" s="13">
        <v>15000</v>
      </c>
      <c r="G18" s="13"/>
    </row>
    <row r="19" spans="2:7" s="1" customFormat="1" ht="31.5" customHeight="1" x14ac:dyDescent="0.25">
      <c r="B19" s="103"/>
      <c r="C19" s="100"/>
      <c r="D19" s="16" t="s">
        <v>88</v>
      </c>
      <c r="E19" s="16" t="s">
        <v>94</v>
      </c>
      <c r="F19" s="13">
        <v>14891.52</v>
      </c>
      <c r="G19" s="13">
        <v>108.48</v>
      </c>
    </row>
    <row r="20" spans="2:7" s="1" customFormat="1" ht="31.5" customHeight="1" x14ac:dyDescent="0.25">
      <c r="B20" s="103"/>
      <c r="C20" s="100"/>
      <c r="D20" s="16" t="s">
        <v>89</v>
      </c>
      <c r="E20" s="16" t="s">
        <v>96</v>
      </c>
      <c r="F20" s="13"/>
      <c r="G20" s="13">
        <v>15000</v>
      </c>
    </row>
    <row r="21" spans="2:7" s="1" customFormat="1" ht="31.5" customHeight="1" x14ac:dyDescent="0.25">
      <c r="B21" s="103"/>
      <c r="C21" s="100"/>
      <c r="D21" s="16" t="s">
        <v>90</v>
      </c>
      <c r="E21" s="16" t="s">
        <v>97</v>
      </c>
      <c r="F21" s="13"/>
      <c r="G21" s="13">
        <v>15000</v>
      </c>
    </row>
    <row r="22" spans="2:7" s="1" customFormat="1" ht="31.5" customHeight="1" x14ac:dyDescent="0.25">
      <c r="B22" s="103"/>
      <c r="C22" s="100"/>
      <c r="D22" s="16" t="s">
        <v>91</v>
      </c>
      <c r="E22" s="16" t="s">
        <v>98</v>
      </c>
      <c r="F22" s="13"/>
      <c r="G22" s="13">
        <v>15000</v>
      </c>
    </row>
    <row r="23" spans="2:7" s="1" customFormat="1" ht="31.5" customHeight="1" x14ac:dyDescent="0.25">
      <c r="B23" s="103"/>
      <c r="C23" s="100"/>
      <c r="D23" s="16" t="s">
        <v>92</v>
      </c>
      <c r="E23" s="16" t="s">
        <v>93</v>
      </c>
      <c r="F23" s="13"/>
      <c r="G23" s="13">
        <v>15000</v>
      </c>
    </row>
    <row r="24" spans="2:7" s="1" customFormat="1" ht="29.25" customHeight="1" x14ac:dyDescent="0.25">
      <c r="B24" s="104"/>
      <c r="C24" s="101"/>
      <c r="D24" s="16" t="s">
        <v>0</v>
      </c>
      <c r="E24" s="16" t="s">
        <v>75</v>
      </c>
      <c r="F24" s="13">
        <v>120916.18</v>
      </c>
      <c r="G24" s="13"/>
    </row>
    <row r="25" spans="2:7" x14ac:dyDescent="0.25">
      <c r="B25" s="19">
        <f>SUM(B4:B23)</f>
        <v>406349.99</v>
      </c>
      <c r="C25" s="20"/>
      <c r="D25" s="21" t="s">
        <v>99</v>
      </c>
      <c r="E25" s="21"/>
      <c r="F25" s="19">
        <f>SUM(F4:F24)</f>
        <v>336241.51</v>
      </c>
      <c r="G25" s="19">
        <f>SUM(G4:G24)</f>
        <v>70108.479999999996</v>
      </c>
    </row>
    <row r="28" spans="2:7" ht="17.25" customHeight="1" x14ac:dyDescent="0.3">
      <c r="B28" s="84" t="s">
        <v>306</v>
      </c>
      <c r="C28" s="85"/>
      <c r="D28" s="85"/>
      <c r="E28" s="85"/>
      <c r="F28" s="85"/>
      <c r="G28" s="85"/>
    </row>
    <row r="29" spans="2:7" ht="40.5" customHeight="1" x14ac:dyDescent="0.25">
      <c r="B29" s="89" t="s">
        <v>53</v>
      </c>
      <c r="C29" s="89" t="s">
        <v>38</v>
      </c>
      <c r="D29" s="89" t="s">
        <v>65</v>
      </c>
      <c r="E29" s="89"/>
      <c r="F29" s="90" t="s">
        <v>59</v>
      </c>
      <c r="G29" s="90"/>
    </row>
    <row r="30" spans="2:7" ht="40.5" x14ac:dyDescent="0.25">
      <c r="B30" s="89"/>
      <c r="C30" s="89"/>
      <c r="D30" s="89"/>
      <c r="E30" s="89"/>
      <c r="F30" s="72" t="s">
        <v>63</v>
      </c>
      <c r="G30" s="72" t="s">
        <v>61</v>
      </c>
    </row>
    <row r="31" spans="2:7" ht="25.5" x14ac:dyDescent="0.25">
      <c r="B31" s="9">
        <f>F31+G31</f>
        <v>59788.800000000003</v>
      </c>
      <c r="C31" s="8" t="s">
        <v>25</v>
      </c>
      <c r="D31" s="88" t="s">
        <v>64</v>
      </c>
      <c r="E31" s="88"/>
      <c r="F31" s="10">
        <v>59788.800000000003</v>
      </c>
      <c r="G31" s="10"/>
    </row>
    <row r="32" spans="2:7" ht="38.25" customHeight="1" x14ac:dyDescent="0.25">
      <c r="B32" s="26">
        <f>F32</f>
        <v>9435.0400000000009</v>
      </c>
      <c r="C32" s="25" t="s">
        <v>52</v>
      </c>
      <c r="D32" s="88" t="s">
        <v>67</v>
      </c>
      <c r="E32" s="88"/>
      <c r="F32" s="10">
        <v>9435.0400000000009</v>
      </c>
      <c r="G32" s="10"/>
    </row>
    <row r="33" spans="2:7" ht="25.5" customHeight="1" x14ac:dyDescent="0.25">
      <c r="B33" s="96">
        <f>SUM(F33:F38)+G39</f>
        <v>494917.48</v>
      </c>
      <c r="C33" s="93" t="s">
        <v>27</v>
      </c>
      <c r="D33" s="88" t="s">
        <v>66</v>
      </c>
      <c r="E33" s="88"/>
      <c r="F33" s="10">
        <v>56664</v>
      </c>
      <c r="G33" s="10"/>
    </row>
    <row r="34" spans="2:7" ht="25.5" customHeight="1" x14ac:dyDescent="0.25">
      <c r="B34" s="97"/>
      <c r="C34" s="94"/>
      <c r="D34" s="88" t="s">
        <v>69</v>
      </c>
      <c r="E34" s="88"/>
      <c r="F34" s="10">
        <v>12483.24</v>
      </c>
      <c r="G34" s="10"/>
    </row>
    <row r="35" spans="2:7" ht="25.5" customHeight="1" x14ac:dyDescent="0.25">
      <c r="B35" s="97"/>
      <c r="C35" s="94"/>
      <c r="D35" s="88" t="s">
        <v>68</v>
      </c>
      <c r="E35" s="88"/>
      <c r="F35" s="10">
        <v>5316.79</v>
      </c>
      <c r="G35" s="10"/>
    </row>
    <row r="36" spans="2:7" ht="25.5" customHeight="1" x14ac:dyDescent="0.25">
      <c r="B36" s="97"/>
      <c r="C36" s="94"/>
      <c r="D36" s="88" t="s">
        <v>70</v>
      </c>
      <c r="E36" s="88"/>
      <c r="F36" s="10">
        <v>2643.43</v>
      </c>
      <c r="G36" s="10"/>
    </row>
    <row r="37" spans="2:7" ht="25.5" customHeight="1" x14ac:dyDescent="0.25">
      <c r="B37" s="97"/>
      <c r="C37" s="94"/>
      <c r="D37" s="88" t="s">
        <v>71</v>
      </c>
      <c r="E37" s="88"/>
      <c r="F37" s="10">
        <v>11092.92</v>
      </c>
      <c r="G37" s="10"/>
    </row>
    <row r="38" spans="2:7" ht="25.5" customHeight="1" x14ac:dyDescent="0.25">
      <c r="B38" s="97"/>
      <c r="C38" s="94"/>
      <c r="D38" s="88" t="s">
        <v>72</v>
      </c>
      <c r="E38" s="88"/>
      <c r="F38" s="10">
        <v>400044</v>
      </c>
      <c r="G38" s="10"/>
    </row>
    <row r="39" spans="2:7" ht="25.5" customHeight="1" x14ac:dyDescent="0.25">
      <c r="B39" s="98"/>
      <c r="C39" s="95"/>
      <c r="D39" s="88" t="s">
        <v>73</v>
      </c>
      <c r="E39" s="88"/>
      <c r="F39" s="10"/>
      <c r="G39" s="10">
        <v>6673.0999999999995</v>
      </c>
    </row>
    <row r="40" spans="2:7" ht="25.5" customHeight="1" x14ac:dyDescent="0.25">
      <c r="B40" s="96">
        <f>F40+F41</f>
        <v>58456.94</v>
      </c>
      <c r="C40" s="93" t="s">
        <v>28</v>
      </c>
      <c r="D40" s="88" t="s">
        <v>74</v>
      </c>
      <c r="E40" s="88"/>
      <c r="F40" s="10">
        <v>115.16</v>
      </c>
      <c r="G40" s="10"/>
    </row>
    <row r="41" spans="2:7" ht="25.5" customHeight="1" x14ac:dyDescent="0.25">
      <c r="B41" s="98"/>
      <c r="C41" s="95"/>
      <c r="D41" s="88" t="s">
        <v>75</v>
      </c>
      <c r="E41" s="88"/>
      <c r="F41" s="10">
        <v>58341.78</v>
      </c>
      <c r="G41" s="10"/>
    </row>
    <row r="42" spans="2:7" x14ac:dyDescent="0.25">
      <c r="B42" s="91" t="s">
        <v>42</v>
      </c>
      <c r="C42" s="91"/>
      <c r="D42" s="92"/>
      <c r="F42" s="11">
        <f>SUM(F31:F41)</f>
        <v>615925.16</v>
      </c>
      <c r="G42" s="11">
        <f>SUM(G31:G41)</f>
        <v>6673.0999999999995</v>
      </c>
    </row>
  </sheetData>
  <mergeCells count="33">
    <mergeCell ref="C5:C6"/>
    <mergeCell ref="F2:G2"/>
    <mergeCell ref="D2:D3"/>
    <mergeCell ref="C2:C3"/>
    <mergeCell ref="B2:B3"/>
    <mergeCell ref="E2:E3"/>
    <mergeCell ref="B42:D42"/>
    <mergeCell ref="C33:C39"/>
    <mergeCell ref="C40:C41"/>
    <mergeCell ref="B33:B39"/>
    <mergeCell ref="B40:B41"/>
    <mergeCell ref="D33:E33"/>
    <mergeCell ref="D39:E39"/>
    <mergeCell ref="D40:E40"/>
    <mergeCell ref="D41:E41"/>
    <mergeCell ref="D37:E37"/>
    <mergeCell ref="D38:E38"/>
    <mergeCell ref="B28:G28"/>
    <mergeCell ref="B1:G1"/>
    <mergeCell ref="D34:E34"/>
    <mergeCell ref="D35:E35"/>
    <mergeCell ref="D36:E36"/>
    <mergeCell ref="C29:C30"/>
    <mergeCell ref="B29:B30"/>
    <mergeCell ref="F29:G29"/>
    <mergeCell ref="D29:E30"/>
    <mergeCell ref="D31:E31"/>
    <mergeCell ref="D32:E32"/>
    <mergeCell ref="C18:C24"/>
    <mergeCell ref="B18:B24"/>
    <mergeCell ref="C7:C17"/>
    <mergeCell ref="B7:B17"/>
    <mergeCell ref="B5:B6"/>
  </mergeCells>
  <pageMargins left="0.7" right="0.7" top="0.75" bottom="0.75" header="0.3" footer="0.3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EA34-47E5-4403-9B56-3FED792E7A1C}">
  <sheetPr>
    <tabColor theme="8" tint="0.79998168889431442"/>
  </sheetPr>
  <dimension ref="B1:H109"/>
  <sheetViews>
    <sheetView showGridLines="0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J2" sqref="J2"/>
    </sheetView>
  </sheetViews>
  <sheetFormatPr defaultRowHeight="15" x14ac:dyDescent="0.25"/>
  <cols>
    <col min="2" max="2" width="10.7109375" style="3" customWidth="1"/>
    <col min="3" max="3" width="15.7109375" style="3" customWidth="1"/>
    <col min="4" max="4" width="18.85546875" style="3" customWidth="1"/>
    <col min="5" max="6" width="45.7109375" style="4" customWidth="1"/>
    <col min="7" max="7" width="13.42578125" customWidth="1"/>
    <col min="8" max="8" width="13.85546875" customWidth="1"/>
  </cols>
  <sheetData>
    <row r="1" spans="2:8" ht="39" customHeight="1" x14ac:dyDescent="0.25">
      <c r="B1" s="118" t="s">
        <v>320</v>
      </c>
      <c r="C1" s="118"/>
      <c r="D1" s="118"/>
      <c r="E1" s="118"/>
      <c r="F1" s="118"/>
      <c r="G1" s="118"/>
      <c r="H1" s="118"/>
    </row>
    <row r="2" spans="2:8" ht="36.75" customHeight="1" x14ac:dyDescent="0.25">
      <c r="B2" s="116" t="s">
        <v>37</v>
      </c>
      <c r="C2" s="116" t="s">
        <v>57</v>
      </c>
      <c r="D2" s="116" t="s">
        <v>38</v>
      </c>
      <c r="E2" s="116" t="s">
        <v>36</v>
      </c>
      <c r="F2" s="116" t="s">
        <v>76</v>
      </c>
      <c r="G2" s="117" t="s">
        <v>56</v>
      </c>
      <c r="H2" s="117"/>
    </row>
    <row r="3" spans="2:8" ht="40.5" x14ac:dyDescent="0.25">
      <c r="B3" s="116"/>
      <c r="C3" s="116"/>
      <c r="D3" s="116"/>
      <c r="E3" s="116"/>
      <c r="F3" s="116"/>
      <c r="G3" s="71" t="s">
        <v>63</v>
      </c>
      <c r="H3" s="71" t="s">
        <v>13</v>
      </c>
    </row>
    <row r="4" spans="2:8" ht="27" x14ac:dyDescent="0.25">
      <c r="B4" s="114" t="s">
        <v>45</v>
      </c>
      <c r="C4" s="106">
        <f>SUM(G4:G25)</f>
        <v>17574.41</v>
      </c>
      <c r="D4" s="100" t="s">
        <v>25</v>
      </c>
      <c r="E4" s="16" t="s">
        <v>107</v>
      </c>
      <c r="F4" s="16" t="s">
        <v>123</v>
      </c>
      <c r="G4" s="30">
        <v>800</v>
      </c>
      <c r="H4" s="30"/>
    </row>
    <row r="5" spans="2:8" ht="54" x14ac:dyDescent="0.25">
      <c r="B5" s="114"/>
      <c r="C5" s="106"/>
      <c r="D5" s="100"/>
      <c r="E5" s="16" t="s">
        <v>108</v>
      </c>
      <c r="F5" s="16" t="s">
        <v>124</v>
      </c>
      <c r="G5" s="13">
        <v>800</v>
      </c>
      <c r="H5" s="13"/>
    </row>
    <row r="6" spans="2:8" ht="27" x14ac:dyDescent="0.25">
      <c r="B6" s="114"/>
      <c r="C6" s="106"/>
      <c r="D6" s="100"/>
      <c r="E6" s="16" t="s">
        <v>109</v>
      </c>
      <c r="F6" s="16" t="s">
        <v>125</v>
      </c>
      <c r="G6" s="13">
        <v>793</v>
      </c>
      <c r="H6" s="13"/>
    </row>
    <row r="7" spans="2:8" ht="27" x14ac:dyDescent="0.25">
      <c r="B7" s="114"/>
      <c r="C7" s="106"/>
      <c r="D7" s="100"/>
      <c r="E7" s="16" t="s">
        <v>110</v>
      </c>
      <c r="F7" s="16" t="s">
        <v>126</v>
      </c>
      <c r="G7" s="13">
        <v>800</v>
      </c>
      <c r="H7" s="13"/>
    </row>
    <row r="8" spans="2:8" x14ac:dyDescent="0.25">
      <c r="B8" s="114"/>
      <c r="C8" s="106"/>
      <c r="D8" s="100"/>
      <c r="E8" s="16" t="s">
        <v>111</v>
      </c>
      <c r="F8" s="16" t="s">
        <v>127</v>
      </c>
      <c r="G8" s="13">
        <v>800</v>
      </c>
      <c r="H8" s="13"/>
    </row>
    <row r="9" spans="2:8" x14ac:dyDescent="0.25">
      <c r="B9" s="114"/>
      <c r="C9" s="106"/>
      <c r="D9" s="100"/>
      <c r="E9" s="16" t="s">
        <v>145</v>
      </c>
      <c r="F9" s="16" t="s">
        <v>128</v>
      </c>
      <c r="G9" s="13">
        <v>800</v>
      </c>
      <c r="H9" s="13"/>
    </row>
    <row r="10" spans="2:8" x14ac:dyDescent="0.25">
      <c r="B10" s="114"/>
      <c r="C10" s="106"/>
      <c r="D10" s="100"/>
      <c r="E10" s="16" t="s">
        <v>146</v>
      </c>
      <c r="F10" s="16" t="s">
        <v>129</v>
      </c>
      <c r="G10" s="13">
        <v>800</v>
      </c>
      <c r="H10" s="13"/>
    </row>
    <row r="11" spans="2:8" x14ac:dyDescent="0.25">
      <c r="B11" s="114"/>
      <c r="C11" s="106"/>
      <c r="D11" s="100"/>
      <c r="E11" s="16" t="s">
        <v>112</v>
      </c>
      <c r="F11" s="16" t="s">
        <v>130</v>
      </c>
      <c r="G11" s="13">
        <v>800</v>
      </c>
      <c r="H11" s="13"/>
    </row>
    <row r="12" spans="2:8" x14ac:dyDescent="0.25">
      <c r="B12" s="114"/>
      <c r="C12" s="106"/>
      <c r="D12" s="100"/>
      <c r="E12" s="16" t="s">
        <v>113</v>
      </c>
      <c r="F12" s="16" t="s">
        <v>131</v>
      </c>
      <c r="G12" s="13">
        <v>800</v>
      </c>
      <c r="H12" s="13"/>
    </row>
    <row r="13" spans="2:8" x14ac:dyDescent="0.25">
      <c r="B13" s="114"/>
      <c r="C13" s="106"/>
      <c r="D13" s="100"/>
      <c r="E13" s="16" t="s">
        <v>147</v>
      </c>
      <c r="F13" s="16" t="s">
        <v>132</v>
      </c>
      <c r="G13" s="13">
        <v>800</v>
      </c>
      <c r="H13" s="13"/>
    </row>
    <row r="14" spans="2:8" x14ac:dyDescent="0.25">
      <c r="B14" s="114"/>
      <c r="C14" s="106"/>
      <c r="D14" s="100"/>
      <c r="E14" s="16" t="s">
        <v>114</v>
      </c>
      <c r="F14" s="16" t="s">
        <v>133</v>
      </c>
      <c r="G14" s="13">
        <v>800</v>
      </c>
      <c r="H14" s="13"/>
    </row>
    <row r="15" spans="2:8" x14ac:dyDescent="0.25">
      <c r="B15" s="114"/>
      <c r="C15" s="106"/>
      <c r="D15" s="100"/>
      <c r="E15" s="16" t="s">
        <v>115</v>
      </c>
      <c r="F15" s="16" t="s">
        <v>134</v>
      </c>
      <c r="G15" s="13">
        <v>800</v>
      </c>
      <c r="H15" s="13"/>
    </row>
    <row r="16" spans="2:8" x14ac:dyDescent="0.25">
      <c r="B16" s="114"/>
      <c r="C16" s="106"/>
      <c r="D16" s="100"/>
      <c r="E16" s="16" t="s">
        <v>116</v>
      </c>
      <c r="F16" s="16" t="s">
        <v>135</v>
      </c>
      <c r="G16" s="13">
        <v>800</v>
      </c>
      <c r="H16" s="13"/>
    </row>
    <row r="17" spans="2:8" ht="27" x14ac:dyDescent="0.25">
      <c r="B17" s="114"/>
      <c r="C17" s="106"/>
      <c r="D17" s="100"/>
      <c r="E17" s="16" t="s">
        <v>117</v>
      </c>
      <c r="F17" s="16" t="s">
        <v>136</v>
      </c>
      <c r="G17" s="13">
        <v>781.41</v>
      </c>
      <c r="H17" s="13"/>
    </row>
    <row r="18" spans="2:8" ht="27" x14ac:dyDescent="0.25">
      <c r="B18" s="114"/>
      <c r="C18" s="106"/>
      <c r="D18" s="100"/>
      <c r="E18" s="16" t="s">
        <v>119</v>
      </c>
      <c r="F18" s="16" t="s">
        <v>137</v>
      </c>
      <c r="G18" s="13">
        <v>800</v>
      </c>
      <c r="H18" s="13"/>
    </row>
    <row r="19" spans="2:8" ht="27" x14ac:dyDescent="0.25">
      <c r="B19" s="114"/>
      <c r="C19" s="106"/>
      <c r="D19" s="100"/>
      <c r="E19" s="16" t="s">
        <v>148</v>
      </c>
      <c r="F19" s="16" t="s">
        <v>138</v>
      </c>
      <c r="G19" s="13">
        <v>800</v>
      </c>
      <c r="H19" s="13"/>
    </row>
    <row r="20" spans="2:8" x14ac:dyDescent="0.25">
      <c r="B20" s="114"/>
      <c r="C20" s="106"/>
      <c r="D20" s="100"/>
      <c r="E20" s="16" t="s">
        <v>120</v>
      </c>
      <c r="F20" s="16" t="s">
        <v>139</v>
      </c>
      <c r="G20" s="13">
        <v>800</v>
      </c>
      <c r="H20" s="13"/>
    </row>
    <row r="21" spans="2:8" ht="27" x14ac:dyDescent="0.25">
      <c r="B21" s="114"/>
      <c r="C21" s="106"/>
      <c r="D21" s="100"/>
      <c r="E21" s="16" t="s">
        <v>149</v>
      </c>
      <c r="F21" s="16" t="s">
        <v>140</v>
      </c>
      <c r="G21" s="13">
        <v>800</v>
      </c>
      <c r="H21" s="13"/>
    </row>
    <row r="22" spans="2:8" x14ac:dyDescent="0.25">
      <c r="B22" s="114"/>
      <c r="C22" s="106"/>
      <c r="D22" s="100"/>
      <c r="E22" s="16" t="s">
        <v>121</v>
      </c>
      <c r="F22" s="16" t="s">
        <v>141</v>
      </c>
      <c r="G22" s="13">
        <v>800</v>
      </c>
      <c r="H22" s="13"/>
    </row>
    <row r="23" spans="2:8" x14ac:dyDescent="0.25">
      <c r="B23" s="114"/>
      <c r="C23" s="106"/>
      <c r="D23" s="100"/>
      <c r="E23" s="16" t="s">
        <v>150</v>
      </c>
      <c r="F23" s="16" t="s">
        <v>142</v>
      </c>
      <c r="G23" s="13">
        <v>800</v>
      </c>
      <c r="H23" s="13"/>
    </row>
    <row r="24" spans="2:8" x14ac:dyDescent="0.25">
      <c r="B24" s="114"/>
      <c r="C24" s="106"/>
      <c r="D24" s="100"/>
      <c r="E24" s="16" t="s">
        <v>151</v>
      </c>
      <c r="F24" s="16" t="s">
        <v>143</v>
      </c>
      <c r="G24" s="13">
        <v>800</v>
      </c>
      <c r="H24" s="13"/>
    </row>
    <row r="25" spans="2:8" ht="27" x14ac:dyDescent="0.25">
      <c r="B25" s="114"/>
      <c r="C25" s="107"/>
      <c r="D25" s="101"/>
      <c r="E25" s="16" t="s">
        <v>152</v>
      </c>
      <c r="F25" s="16" t="s">
        <v>144</v>
      </c>
      <c r="G25" s="13">
        <v>800</v>
      </c>
      <c r="H25" s="13"/>
    </row>
    <row r="26" spans="2:8" ht="27" x14ac:dyDescent="0.25">
      <c r="B26" s="114"/>
      <c r="C26" s="106">
        <f>G26+G27</f>
        <v>1586</v>
      </c>
      <c r="D26" s="100" t="s">
        <v>26</v>
      </c>
      <c r="E26" s="16" t="s">
        <v>118</v>
      </c>
      <c r="F26" s="16" t="s">
        <v>153</v>
      </c>
      <c r="G26" s="13">
        <v>800</v>
      </c>
      <c r="H26" s="13"/>
    </row>
    <row r="27" spans="2:8" x14ac:dyDescent="0.25">
      <c r="B27" s="109"/>
      <c r="C27" s="107"/>
      <c r="D27" s="101"/>
      <c r="E27" s="16" t="s">
        <v>122</v>
      </c>
      <c r="F27" s="16" t="s">
        <v>154</v>
      </c>
      <c r="G27" s="13">
        <v>786</v>
      </c>
      <c r="H27" s="13"/>
    </row>
    <row r="28" spans="2:8" ht="27" x14ac:dyDescent="0.25">
      <c r="B28" s="115" t="s">
        <v>155</v>
      </c>
      <c r="C28" s="105">
        <f>SUM(G28:G43)</f>
        <v>43155.939999999995</v>
      </c>
      <c r="D28" s="99" t="s">
        <v>27</v>
      </c>
      <c r="E28" s="12" t="s">
        <v>156</v>
      </c>
      <c r="F28" s="12" t="s">
        <v>172</v>
      </c>
      <c r="G28" s="13">
        <v>3000</v>
      </c>
      <c r="H28" s="13"/>
    </row>
    <row r="29" spans="2:8" ht="27" x14ac:dyDescent="0.25">
      <c r="B29" s="114"/>
      <c r="C29" s="106"/>
      <c r="D29" s="100"/>
      <c r="E29" s="16" t="s">
        <v>157</v>
      </c>
      <c r="F29" s="16" t="s">
        <v>172</v>
      </c>
      <c r="G29" s="13">
        <v>3000</v>
      </c>
      <c r="H29" s="13"/>
    </row>
    <row r="30" spans="2:8" ht="27" x14ac:dyDescent="0.25">
      <c r="B30" s="114"/>
      <c r="C30" s="106"/>
      <c r="D30" s="100"/>
      <c r="E30" s="16" t="s">
        <v>158</v>
      </c>
      <c r="F30" s="16" t="s">
        <v>172</v>
      </c>
      <c r="G30" s="13">
        <v>2591.81</v>
      </c>
      <c r="H30" s="13"/>
    </row>
    <row r="31" spans="2:8" ht="27" x14ac:dyDescent="0.25">
      <c r="B31" s="114"/>
      <c r="C31" s="106"/>
      <c r="D31" s="100"/>
      <c r="E31" s="16" t="s">
        <v>159</v>
      </c>
      <c r="F31" s="16" t="s">
        <v>172</v>
      </c>
      <c r="G31" s="13">
        <v>2970.11</v>
      </c>
      <c r="H31" s="13"/>
    </row>
    <row r="32" spans="2:8" ht="27" x14ac:dyDescent="0.25">
      <c r="B32" s="114"/>
      <c r="C32" s="106"/>
      <c r="D32" s="100"/>
      <c r="E32" s="16" t="s">
        <v>160</v>
      </c>
      <c r="F32" s="16" t="s">
        <v>172</v>
      </c>
      <c r="G32" s="13">
        <v>2282.75</v>
      </c>
      <c r="H32" s="13"/>
    </row>
    <row r="33" spans="2:8" ht="27" x14ac:dyDescent="0.25">
      <c r="B33" s="114"/>
      <c r="C33" s="106"/>
      <c r="D33" s="100"/>
      <c r="E33" s="16" t="s">
        <v>161</v>
      </c>
      <c r="F33" s="16" t="s">
        <v>172</v>
      </c>
      <c r="G33" s="13">
        <v>3000</v>
      </c>
      <c r="H33" s="13"/>
    </row>
    <row r="34" spans="2:8" ht="27" x14ac:dyDescent="0.25">
      <c r="B34" s="114"/>
      <c r="C34" s="106"/>
      <c r="D34" s="100"/>
      <c r="E34" s="16" t="s">
        <v>171</v>
      </c>
      <c r="F34" s="16" t="s">
        <v>172</v>
      </c>
      <c r="G34" s="13">
        <v>2980.1</v>
      </c>
      <c r="H34" s="13"/>
    </row>
    <row r="35" spans="2:8" ht="27" x14ac:dyDescent="0.25">
      <c r="B35" s="114"/>
      <c r="C35" s="106"/>
      <c r="D35" s="100"/>
      <c r="E35" s="16" t="s">
        <v>162</v>
      </c>
      <c r="F35" s="16" t="s">
        <v>172</v>
      </c>
      <c r="G35" s="13">
        <v>2997.02</v>
      </c>
      <c r="H35" s="13"/>
    </row>
    <row r="36" spans="2:8" ht="27" x14ac:dyDescent="0.25">
      <c r="B36" s="114"/>
      <c r="C36" s="106"/>
      <c r="D36" s="100"/>
      <c r="E36" s="16" t="s">
        <v>163</v>
      </c>
      <c r="F36" s="16" t="s">
        <v>172</v>
      </c>
      <c r="G36" s="13">
        <v>2999</v>
      </c>
      <c r="H36" s="13"/>
    </row>
    <row r="37" spans="2:8" ht="27" x14ac:dyDescent="0.25">
      <c r="B37" s="114"/>
      <c r="C37" s="106"/>
      <c r="D37" s="100"/>
      <c r="E37" s="16" t="s">
        <v>164</v>
      </c>
      <c r="F37" s="16" t="s">
        <v>172</v>
      </c>
      <c r="G37" s="13">
        <v>2214.4699999999998</v>
      </c>
      <c r="H37" s="13"/>
    </row>
    <row r="38" spans="2:8" ht="27" x14ac:dyDescent="0.25">
      <c r="B38" s="114"/>
      <c r="C38" s="106"/>
      <c r="D38" s="100"/>
      <c r="E38" s="16" t="s">
        <v>165</v>
      </c>
      <c r="F38" s="16" t="s">
        <v>172</v>
      </c>
      <c r="G38" s="13">
        <v>2008.44</v>
      </c>
      <c r="H38" s="13"/>
    </row>
    <row r="39" spans="2:8" ht="27" x14ac:dyDescent="0.25">
      <c r="B39" s="114"/>
      <c r="C39" s="106"/>
      <c r="D39" s="100"/>
      <c r="E39" s="16" t="s">
        <v>166</v>
      </c>
      <c r="F39" s="16" t="s">
        <v>172</v>
      </c>
      <c r="G39" s="13">
        <v>3000</v>
      </c>
      <c r="H39" s="13"/>
    </row>
    <row r="40" spans="2:8" ht="27" x14ac:dyDescent="0.25">
      <c r="B40" s="114"/>
      <c r="C40" s="106"/>
      <c r="D40" s="100"/>
      <c r="E40" s="16" t="s">
        <v>167</v>
      </c>
      <c r="F40" s="16" t="s">
        <v>172</v>
      </c>
      <c r="G40" s="13">
        <v>1845</v>
      </c>
      <c r="H40" s="13"/>
    </row>
    <row r="41" spans="2:8" ht="27" x14ac:dyDescent="0.25">
      <c r="B41" s="114"/>
      <c r="C41" s="106"/>
      <c r="D41" s="100"/>
      <c r="E41" s="16" t="s">
        <v>168</v>
      </c>
      <c r="F41" s="16" t="s">
        <v>172</v>
      </c>
      <c r="G41" s="13">
        <v>2951.64</v>
      </c>
      <c r="H41" s="13"/>
    </row>
    <row r="42" spans="2:8" ht="27" x14ac:dyDescent="0.25">
      <c r="B42" s="114"/>
      <c r="C42" s="106"/>
      <c r="D42" s="100"/>
      <c r="E42" s="16" t="s">
        <v>169</v>
      </c>
      <c r="F42" s="16" t="s">
        <v>172</v>
      </c>
      <c r="G42" s="13">
        <v>3000</v>
      </c>
      <c r="H42" s="13"/>
    </row>
    <row r="43" spans="2:8" ht="27" x14ac:dyDescent="0.25">
      <c r="B43" s="109"/>
      <c r="C43" s="107"/>
      <c r="D43" s="101"/>
      <c r="E43" s="16" t="s">
        <v>170</v>
      </c>
      <c r="F43" s="16" t="s">
        <v>172</v>
      </c>
      <c r="G43" s="13">
        <v>2315.6</v>
      </c>
      <c r="H43" s="13"/>
    </row>
    <row r="44" spans="2:8" ht="27" x14ac:dyDescent="0.25">
      <c r="B44" s="115" t="s">
        <v>173</v>
      </c>
      <c r="C44" s="105">
        <f>SUM(G44:G54)</f>
        <v>24723</v>
      </c>
      <c r="D44" s="99" t="s">
        <v>52</v>
      </c>
      <c r="E44" s="12" t="s">
        <v>177</v>
      </c>
      <c r="F44" s="12" t="s">
        <v>185</v>
      </c>
      <c r="G44" s="13">
        <v>2500</v>
      </c>
      <c r="H44" s="13"/>
    </row>
    <row r="45" spans="2:8" ht="27" x14ac:dyDescent="0.25">
      <c r="B45" s="114"/>
      <c r="C45" s="106"/>
      <c r="D45" s="100"/>
      <c r="E45" s="16" t="s">
        <v>178</v>
      </c>
      <c r="F45" s="16" t="s">
        <v>186</v>
      </c>
      <c r="G45" s="13">
        <v>2500</v>
      </c>
      <c r="H45" s="13"/>
    </row>
    <row r="46" spans="2:8" ht="27" x14ac:dyDescent="0.25">
      <c r="B46" s="114"/>
      <c r="C46" s="106"/>
      <c r="D46" s="100"/>
      <c r="E46" s="16" t="s">
        <v>174</v>
      </c>
      <c r="F46" s="16" t="s">
        <v>187</v>
      </c>
      <c r="G46" s="13">
        <v>2040</v>
      </c>
      <c r="H46" s="13"/>
    </row>
    <row r="47" spans="2:8" x14ac:dyDescent="0.25">
      <c r="B47" s="114"/>
      <c r="C47" s="106"/>
      <c r="D47" s="100"/>
      <c r="E47" s="16" t="s">
        <v>175</v>
      </c>
      <c r="F47" s="16" t="s">
        <v>188</v>
      </c>
      <c r="G47" s="13">
        <v>2229</v>
      </c>
      <c r="H47" s="13"/>
    </row>
    <row r="48" spans="2:8" ht="27" x14ac:dyDescent="0.25">
      <c r="B48" s="114"/>
      <c r="C48" s="106"/>
      <c r="D48" s="100"/>
      <c r="E48" s="16" t="s">
        <v>176</v>
      </c>
      <c r="F48" s="16" t="s">
        <v>189</v>
      </c>
      <c r="G48" s="13">
        <v>2500</v>
      </c>
      <c r="H48" s="13"/>
    </row>
    <row r="49" spans="2:8" x14ac:dyDescent="0.25">
      <c r="B49" s="114"/>
      <c r="C49" s="106"/>
      <c r="D49" s="100"/>
      <c r="E49" s="16" t="s">
        <v>179</v>
      </c>
      <c r="F49" s="16" t="s">
        <v>190</v>
      </c>
      <c r="G49" s="13">
        <v>2500</v>
      </c>
      <c r="H49" s="13"/>
    </row>
    <row r="50" spans="2:8" ht="27" x14ac:dyDescent="0.25">
      <c r="B50" s="114"/>
      <c r="C50" s="106"/>
      <c r="D50" s="100"/>
      <c r="E50" s="16" t="s">
        <v>180</v>
      </c>
      <c r="F50" s="16" t="s">
        <v>191</v>
      </c>
      <c r="G50" s="13">
        <v>2500</v>
      </c>
      <c r="H50" s="13"/>
    </row>
    <row r="51" spans="2:8" x14ac:dyDescent="0.25">
      <c r="B51" s="114"/>
      <c r="C51" s="106"/>
      <c r="D51" s="100"/>
      <c r="E51" s="16" t="s">
        <v>181</v>
      </c>
      <c r="F51" s="16" t="s">
        <v>192</v>
      </c>
      <c r="G51" s="13">
        <v>2500</v>
      </c>
      <c r="H51" s="13"/>
    </row>
    <row r="52" spans="2:8" ht="27" x14ac:dyDescent="0.25">
      <c r="B52" s="114"/>
      <c r="C52" s="106"/>
      <c r="D52" s="100"/>
      <c r="E52" s="16" t="s">
        <v>182</v>
      </c>
      <c r="F52" s="16" t="s">
        <v>193</v>
      </c>
      <c r="G52" s="13">
        <v>1180</v>
      </c>
      <c r="H52" s="13"/>
    </row>
    <row r="53" spans="2:8" ht="27" x14ac:dyDescent="0.25">
      <c r="B53" s="114"/>
      <c r="C53" s="106"/>
      <c r="D53" s="100"/>
      <c r="E53" s="16" t="s">
        <v>183</v>
      </c>
      <c r="F53" s="16" t="s">
        <v>194</v>
      </c>
      <c r="G53" s="13">
        <v>1774</v>
      </c>
      <c r="H53" s="13"/>
    </row>
    <row r="54" spans="2:8" ht="40.5" x14ac:dyDescent="0.25">
      <c r="B54" s="109"/>
      <c r="C54" s="107"/>
      <c r="D54" s="101"/>
      <c r="E54" s="16" t="s">
        <v>184</v>
      </c>
      <c r="F54" s="16" t="s">
        <v>195</v>
      </c>
      <c r="G54" s="13">
        <v>2500</v>
      </c>
      <c r="H54" s="13"/>
    </row>
    <row r="55" spans="2:8" ht="40.5" x14ac:dyDescent="0.25">
      <c r="B55" s="115" t="s">
        <v>217</v>
      </c>
      <c r="C55" s="105">
        <f>SUM(G55:G81)</f>
        <v>49200.880000000005</v>
      </c>
      <c r="D55" s="99" t="s">
        <v>34</v>
      </c>
      <c r="E55" s="16" t="s">
        <v>218</v>
      </c>
      <c r="F55" s="16" t="s">
        <v>222</v>
      </c>
      <c r="G55" s="29">
        <v>2000</v>
      </c>
      <c r="H55" s="29"/>
    </row>
    <row r="56" spans="2:8" ht="27" x14ac:dyDescent="0.25">
      <c r="B56" s="114"/>
      <c r="C56" s="106"/>
      <c r="D56" s="100"/>
      <c r="E56" s="16" t="s">
        <v>196</v>
      </c>
      <c r="F56" s="16" t="s">
        <v>223</v>
      </c>
      <c r="G56" s="13">
        <v>2000</v>
      </c>
      <c r="H56" s="13"/>
    </row>
    <row r="57" spans="2:8" ht="27" x14ac:dyDescent="0.25">
      <c r="B57" s="114"/>
      <c r="C57" s="106"/>
      <c r="D57" s="100"/>
      <c r="E57" s="16" t="s">
        <v>197</v>
      </c>
      <c r="F57" s="16" t="s">
        <v>224</v>
      </c>
      <c r="G57" s="13">
        <v>1995</v>
      </c>
      <c r="H57" s="13"/>
    </row>
    <row r="58" spans="2:8" ht="27" x14ac:dyDescent="0.25">
      <c r="B58" s="114"/>
      <c r="C58" s="106"/>
      <c r="D58" s="100"/>
      <c r="E58" s="16" t="s">
        <v>198</v>
      </c>
      <c r="F58" s="16" t="s">
        <v>225</v>
      </c>
      <c r="G58" s="13">
        <v>2000</v>
      </c>
      <c r="H58" s="13"/>
    </row>
    <row r="59" spans="2:8" x14ac:dyDescent="0.25">
      <c r="B59" s="114"/>
      <c r="C59" s="106"/>
      <c r="D59" s="100"/>
      <c r="E59" s="16" t="s">
        <v>199</v>
      </c>
      <c r="F59" s="16" t="s">
        <v>226</v>
      </c>
      <c r="G59" s="13">
        <v>1103.23</v>
      </c>
      <c r="H59" s="13"/>
    </row>
    <row r="60" spans="2:8" ht="27" x14ac:dyDescent="0.25">
      <c r="B60" s="114"/>
      <c r="C60" s="106"/>
      <c r="D60" s="100"/>
      <c r="E60" s="16" t="s">
        <v>200</v>
      </c>
      <c r="F60" s="16" t="s">
        <v>227</v>
      </c>
      <c r="G60" s="13">
        <v>1993</v>
      </c>
      <c r="H60" s="13"/>
    </row>
    <row r="61" spans="2:8" ht="27" x14ac:dyDescent="0.25">
      <c r="B61" s="114"/>
      <c r="C61" s="106"/>
      <c r="D61" s="100"/>
      <c r="E61" s="16" t="s">
        <v>201</v>
      </c>
      <c r="F61" s="16" t="s">
        <v>228</v>
      </c>
      <c r="G61" s="13">
        <v>2000</v>
      </c>
      <c r="H61" s="13"/>
    </row>
    <row r="62" spans="2:8" ht="54" x14ac:dyDescent="0.25">
      <c r="B62" s="114"/>
      <c r="C62" s="106"/>
      <c r="D62" s="100"/>
      <c r="E62" s="16" t="s">
        <v>202</v>
      </c>
      <c r="F62" s="16" t="s">
        <v>229</v>
      </c>
      <c r="G62" s="13">
        <v>2000</v>
      </c>
      <c r="H62" s="13"/>
    </row>
    <row r="63" spans="2:8" ht="27" x14ac:dyDescent="0.25">
      <c r="B63" s="114"/>
      <c r="C63" s="106"/>
      <c r="D63" s="100"/>
      <c r="E63" s="16" t="s">
        <v>203</v>
      </c>
      <c r="F63" s="16" t="s">
        <v>230</v>
      </c>
      <c r="G63" s="13">
        <v>1982.99</v>
      </c>
      <c r="H63" s="13"/>
    </row>
    <row r="64" spans="2:8" ht="40.5" x14ac:dyDescent="0.25">
      <c r="B64" s="114"/>
      <c r="C64" s="106"/>
      <c r="D64" s="100"/>
      <c r="E64" s="16" t="s">
        <v>204</v>
      </c>
      <c r="F64" s="16" t="s">
        <v>231</v>
      </c>
      <c r="G64" s="13">
        <v>962</v>
      </c>
      <c r="H64" s="13"/>
    </row>
    <row r="65" spans="2:8" x14ac:dyDescent="0.25">
      <c r="B65" s="114"/>
      <c r="C65" s="106"/>
      <c r="D65" s="100"/>
      <c r="E65" s="16" t="s">
        <v>205</v>
      </c>
      <c r="F65" s="16" t="s">
        <v>232</v>
      </c>
      <c r="G65" s="13">
        <v>1765</v>
      </c>
      <c r="H65" s="13"/>
    </row>
    <row r="66" spans="2:8" ht="40.5" x14ac:dyDescent="0.25">
      <c r="B66" s="114"/>
      <c r="C66" s="106"/>
      <c r="D66" s="100"/>
      <c r="E66" s="16" t="s">
        <v>206</v>
      </c>
      <c r="F66" s="16" t="s">
        <v>233</v>
      </c>
      <c r="G66" s="13">
        <v>2000</v>
      </c>
      <c r="H66" s="13"/>
    </row>
    <row r="67" spans="2:8" ht="27" x14ac:dyDescent="0.25">
      <c r="B67" s="114"/>
      <c r="C67" s="106"/>
      <c r="D67" s="100"/>
      <c r="E67" s="16" t="s">
        <v>207</v>
      </c>
      <c r="F67" s="16" t="s">
        <v>234</v>
      </c>
      <c r="G67" s="13">
        <v>1766.16</v>
      </c>
      <c r="H67" s="13"/>
    </row>
    <row r="68" spans="2:8" ht="40.5" x14ac:dyDescent="0.25">
      <c r="B68" s="114"/>
      <c r="C68" s="106"/>
      <c r="D68" s="100"/>
      <c r="E68" s="16" t="s">
        <v>208</v>
      </c>
      <c r="F68" s="16" t="s">
        <v>235</v>
      </c>
      <c r="G68" s="13">
        <v>1985</v>
      </c>
      <c r="H68" s="13"/>
    </row>
    <row r="69" spans="2:8" x14ac:dyDescent="0.25">
      <c r="B69" s="114"/>
      <c r="C69" s="106"/>
      <c r="D69" s="100"/>
      <c r="E69" s="16" t="s">
        <v>209</v>
      </c>
      <c r="F69" s="16" t="s">
        <v>236</v>
      </c>
      <c r="G69" s="13">
        <v>1500</v>
      </c>
      <c r="H69" s="13"/>
    </row>
    <row r="70" spans="2:8" ht="27" x14ac:dyDescent="0.25">
      <c r="B70" s="114"/>
      <c r="C70" s="106"/>
      <c r="D70" s="100"/>
      <c r="E70" s="16" t="s">
        <v>210</v>
      </c>
      <c r="F70" s="16" t="s">
        <v>237</v>
      </c>
      <c r="G70" s="13">
        <v>1841.1</v>
      </c>
      <c r="H70" s="13"/>
    </row>
    <row r="71" spans="2:8" ht="27" x14ac:dyDescent="0.25">
      <c r="B71" s="114"/>
      <c r="C71" s="106"/>
      <c r="D71" s="100"/>
      <c r="E71" s="16" t="s">
        <v>211</v>
      </c>
      <c r="F71" s="16" t="s">
        <v>238</v>
      </c>
      <c r="G71" s="13">
        <v>1801.36</v>
      </c>
      <c r="H71" s="13"/>
    </row>
    <row r="72" spans="2:8" ht="27" x14ac:dyDescent="0.25">
      <c r="B72" s="114"/>
      <c r="C72" s="106"/>
      <c r="D72" s="100"/>
      <c r="E72" s="16" t="s">
        <v>212</v>
      </c>
      <c r="F72" s="16" t="s">
        <v>239</v>
      </c>
      <c r="G72" s="13">
        <v>1996.06</v>
      </c>
      <c r="H72" s="13"/>
    </row>
    <row r="73" spans="2:8" ht="27" x14ac:dyDescent="0.25">
      <c r="B73" s="114"/>
      <c r="C73" s="106"/>
      <c r="D73" s="100"/>
      <c r="E73" s="16" t="s">
        <v>219</v>
      </c>
      <c r="F73" s="16" t="s">
        <v>240</v>
      </c>
      <c r="G73" s="13">
        <v>2000</v>
      </c>
      <c r="H73" s="13"/>
    </row>
    <row r="74" spans="2:8" ht="27" x14ac:dyDescent="0.25">
      <c r="B74" s="114"/>
      <c r="C74" s="106"/>
      <c r="D74" s="100"/>
      <c r="E74" s="16" t="s">
        <v>213</v>
      </c>
      <c r="F74" s="16" t="s">
        <v>241</v>
      </c>
      <c r="G74" s="13">
        <v>1985.68</v>
      </c>
      <c r="H74" s="13"/>
    </row>
    <row r="75" spans="2:8" ht="27" x14ac:dyDescent="0.25">
      <c r="B75" s="114"/>
      <c r="C75" s="106"/>
      <c r="D75" s="100"/>
      <c r="E75" s="16" t="s">
        <v>220</v>
      </c>
      <c r="F75" s="16" t="s">
        <v>242</v>
      </c>
      <c r="G75" s="13">
        <v>2000</v>
      </c>
      <c r="H75" s="13"/>
    </row>
    <row r="76" spans="2:8" ht="40.5" x14ac:dyDescent="0.25">
      <c r="B76" s="114"/>
      <c r="C76" s="106"/>
      <c r="D76" s="100"/>
      <c r="E76" s="16" t="s">
        <v>221</v>
      </c>
      <c r="F76" s="16" t="s">
        <v>243</v>
      </c>
      <c r="G76" s="13">
        <v>2000</v>
      </c>
      <c r="H76" s="13"/>
    </row>
    <row r="77" spans="2:8" ht="27" x14ac:dyDescent="0.25">
      <c r="B77" s="114"/>
      <c r="C77" s="106"/>
      <c r="D77" s="100"/>
      <c r="E77" s="16" t="s">
        <v>214</v>
      </c>
      <c r="F77" s="16" t="s">
        <v>244</v>
      </c>
      <c r="G77" s="13">
        <v>1851</v>
      </c>
      <c r="H77" s="13"/>
    </row>
    <row r="78" spans="2:8" ht="27" x14ac:dyDescent="0.25">
      <c r="B78" s="114"/>
      <c r="C78" s="106"/>
      <c r="D78" s="100"/>
      <c r="E78" s="16" t="s">
        <v>215</v>
      </c>
      <c r="F78" s="16" t="s">
        <v>245</v>
      </c>
      <c r="G78" s="13">
        <v>2000</v>
      </c>
      <c r="H78" s="13"/>
    </row>
    <row r="79" spans="2:8" ht="27" x14ac:dyDescent="0.25">
      <c r="B79" s="114"/>
      <c r="C79" s="106"/>
      <c r="D79" s="100"/>
      <c r="E79" s="16" t="s">
        <v>109</v>
      </c>
      <c r="F79" s="16" t="s">
        <v>246</v>
      </c>
      <c r="G79" s="13">
        <v>2000</v>
      </c>
      <c r="H79" s="13"/>
    </row>
    <row r="80" spans="2:8" ht="27" x14ac:dyDescent="0.25">
      <c r="B80" s="114"/>
      <c r="C80" s="106"/>
      <c r="D80" s="100"/>
      <c r="E80" s="16" t="s">
        <v>216</v>
      </c>
      <c r="F80" s="16" t="s">
        <v>247</v>
      </c>
      <c r="G80" s="13">
        <v>673.3</v>
      </c>
      <c r="H80" s="13"/>
    </row>
    <row r="81" spans="2:8" ht="27" x14ac:dyDescent="0.25">
      <c r="B81" s="114"/>
      <c r="C81" s="107"/>
      <c r="D81" s="101"/>
      <c r="E81" s="16" t="s">
        <v>305</v>
      </c>
      <c r="F81" s="16" t="s">
        <v>248</v>
      </c>
      <c r="G81" s="13">
        <v>2000</v>
      </c>
      <c r="H81" s="13"/>
    </row>
    <row r="82" spans="2:8" ht="27" x14ac:dyDescent="0.25">
      <c r="B82" s="109" t="s">
        <v>55</v>
      </c>
      <c r="C82" s="111">
        <f>SUM(G82:G108)</f>
        <v>100808.003</v>
      </c>
      <c r="D82" s="99" t="s">
        <v>52</v>
      </c>
      <c r="E82" s="12" t="s">
        <v>249</v>
      </c>
      <c r="F82" s="12" t="s">
        <v>276</v>
      </c>
      <c r="G82" s="13">
        <v>3474.462</v>
      </c>
      <c r="H82" s="13"/>
    </row>
    <row r="83" spans="2:8" ht="27" x14ac:dyDescent="0.25">
      <c r="B83" s="110"/>
      <c r="C83" s="112"/>
      <c r="D83" s="100"/>
      <c r="E83" s="16" t="s">
        <v>250</v>
      </c>
      <c r="F83" s="16" t="s">
        <v>277</v>
      </c>
      <c r="G83" s="13">
        <v>4000</v>
      </c>
      <c r="H83" s="13"/>
    </row>
    <row r="84" spans="2:8" ht="27" x14ac:dyDescent="0.25">
      <c r="B84" s="110"/>
      <c r="C84" s="112"/>
      <c r="D84" s="100"/>
      <c r="E84" s="17" t="s">
        <v>251</v>
      </c>
      <c r="F84" s="17" t="s">
        <v>278</v>
      </c>
      <c r="G84" s="18">
        <v>2750</v>
      </c>
      <c r="H84" s="18"/>
    </row>
    <row r="85" spans="2:8" ht="27" x14ac:dyDescent="0.25">
      <c r="B85" s="110"/>
      <c r="C85" s="112"/>
      <c r="D85" s="100"/>
      <c r="E85" s="17" t="s">
        <v>252</v>
      </c>
      <c r="F85" s="17" t="s">
        <v>279</v>
      </c>
      <c r="G85" s="18">
        <v>3529.6</v>
      </c>
      <c r="H85" s="18"/>
    </row>
    <row r="86" spans="2:8" x14ac:dyDescent="0.25">
      <c r="B86" s="110"/>
      <c r="C86" s="112"/>
      <c r="D86" s="100"/>
      <c r="E86" s="17" t="s">
        <v>253</v>
      </c>
      <c r="F86" s="17" t="s">
        <v>280</v>
      </c>
      <c r="G86" s="18">
        <v>4000</v>
      </c>
      <c r="H86" s="18"/>
    </row>
    <row r="87" spans="2:8" ht="27" x14ac:dyDescent="0.25">
      <c r="B87" s="110"/>
      <c r="C87" s="112"/>
      <c r="D87" s="100"/>
      <c r="E87" s="17" t="s">
        <v>254</v>
      </c>
      <c r="F87" s="17" t="s">
        <v>281</v>
      </c>
      <c r="G87" s="18">
        <v>3880</v>
      </c>
      <c r="H87" s="18"/>
    </row>
    <row r="88" spans="2:8" ht="27" x14ac:dyDescent="0.25">
      <c r="B88" s="110"/>
      <c r="C88" s="112"/>
      <c r="D88" s="100"/>
      <c r="E88" s="17" t="s">
        <v>255</v>
      </c>
      <c r="F88" s="17" t="s">
        <v>282</v>
      </c>
      <c r="G88" s="18">
        <v>4000</v>
      </c>
      <c r="H88" s="18"/>
    </row>
    <row r="89" spans="2:8" ht="40.5" x14ac:dyDescent="0.25">
      <c r="B89" s="110"/>
      <c r="C89" s="112"/>
      <c r="D89" s="100"/>
      <c r="E89" s="17" t="s">
        <v>256</v>
      </c>
      <c r="F89" s="17" t="s">
        <v>283</v>
      </c>
      <c r="G89" s="18">
        <v>3510</v>
      </c>
      <c r="H89" s="18"/>
    </row>
    <row r="90" spans="2:8" ht="40.5" x14ac:dyDescent="0.25">
      <c r="B90" s="110"/>
      <c r="C90" s="112"/>
      <c r="D90" s="100"/>
      <c r="E90" s="17" t="s">
        <v>257</v>
      </c>
      <c r="F90" s="17" t="s">
        <v>284</v>
      </c>
      <c r="G90" s="18">
        <v>4000</v>
      </c>
      <c r="H90" s="18"/>
    </row>
    <row r="91" spans="2:8" ht="27" x14ac:dyDescent="0.25">
      <c r="B91" s="110"/>
      <c r="C91" s="112"/>
      <c r="D91" s="100"/>
      <c r="E91" s="17" t="s">
        <v>258</v>
      </c>
      <c r="F91" s="17" t="s">
        <v>285</v>
      </c>
      <c r="G91" s="18">
        <v>4000</v>
      </c>
      <c r="H91" s="18"/>
    </row>
    <row r="92" spans="2:8" ht="40.5" x14ac:dyDescent="0.25">
      <c r="B92" s="110"/>
      <c r="C92" s="112"/>
      <c r="D92" s="100"/>
      <c r="E92" s="17" t="s">
        <v>259</v>
      </c>
      <c r="F92" s="17" t="s">
        <v>286</v>
      </c>
      <c r="G92" s="18">
        <v>4000</v>
      </c>
      <c r="H92" s="18"/>
    </row>
    <row r="93" spans="2:8" ht="27" x14ac:dyDescent="0.25">
      <c r="B93" s="110"/>
      <c r="C93" s="112"/>
      <c r="D93" s="100"/>
      <c r="E93" s="17" t="s">
        <v>260</v>
      </c>
      <c r="F93" s="17" t="s">
        <v>287</v>
      </c>
      <c r="G93" s="18">
        <v>4000</v>
      </c>
      <c r="H93" s="18"/>
    </row>
    <row r="94" spans="2:8" ht="40.5" x14ac:dyDescent="0.25">
      <c r="B94" s="110"/>
      <c r="C94" s="112"/>
      <c r="D94" s="100"/>
      <c r="E94" s="17" t="s">
        <v>261</v>
      </c>
      <c r="F94" s="17" t="s">
        <v>288</v>
      </c>
      <c r="G94" s="18">
        <v>4000</v>
      </c>
      <c r="H94" s="18"/>
    </row>
    <row r="95" spans="2:8" x14ac:dyDescent="0.25">
      <c r="B95" s="110"/>
      <c r="C95" s="112"/>
      <c r="D95" s="100"/>
      <c r="E95" s="17" t="s">
        <v>262</v>
      </c>
      <c r="F95" s="17" t="s">
        <v>289</v>
      </c>
      <c r="G95" s="18">
        <v>4000</v>
      </c>
      <c r="H95" s="18"/>
    </row>
    <row r="96" spans="2:8" ht="27" x14ac:dyDescent="0.25">
      <c r="B96" s="110"/>
      <c r="C96" s="112"/>
      <c r="D96" s="100"/>
      <c r="E96" s="17" t="s">
        <v>263</v>
      </c>
      <c r="F96" s="17" t="s">
        <v>290</v>
      </c>
      <c r="G96" s="18">
        <v>1866</v>
      </c>
      <c r="H96" s="18"/>
    </row>
    <row r="97" spans="2:8" ht="27" x14ac:dyDescent="0.25">
      <c r="B97" s="110"/>
      <c r="C97" s="112"/>
      <c r="D97" s="100"/>
      <c r="E97" s="17" t="s">
        <v>264</v>
      </c>
      <c r="F97" s="17" t="s">
        <v>291</v>
      </c>
      <c r="G97" s="18">
        <v>3200</v>
      </c>
      <c r="H97" s="18"/>
    </row>
    <row r="98" spans="2:8" ht="27" x14ac:dyDescent="0.25">
      <c r="B98" s="110"/>
      <c r="C98" s="112"/>
      <c r="D98" s="100"/>
      <c r="E98" s="17" t="s">
        <v>265</v>
      </c>
      <c r="F98" s="17" t="s">
        <v>292</v>
      </c>
      <c r="G98" s="18">
        <v>4000</v>
      </c>
      <c r="H98" s="18"/>
    </row>
    <row r="99" spans="2:8" ht="27" x14ac:dyDescent="0.25">
      <c r="B99" s="110"/>
      <c r="C99" s="112"/>
      <c r="D99" s="100"/>
      <c r="E99" s="17" t="s">
        <v>266</v>
      </c>
      <c r="F99" s="17" t="s">
        <v>293</v>
      </c>
      <c r="G99" s="18">
        <v>4000</v>
      </c>
      <c r="H99" s="18"/>
    </row>
    <row r="100" spans="2:8" ht="27" x14ac:dyDescent="0.25">
      <c r="B100" s="110"/>
      <c r="C100" s="112"/>
      <c r="D100" s="100"/>
      <c r="E100" s="17" t="s">
        <v>267</v>
      </c>
      <c r="F100" s="17" t="s">
        <v>294</v>
      </c>
      <c r="G100" s="18">
        <v>2978.5</v>
      </c>
      <c r="H100" s="18"/>
    </row>
    <row r="101" spans="2:8" ht="27" x14ac:dyDescent="0.25">
      <c r="B101" s="110"/>
      <c r="C101" s="112"/>
      <c r="D101" s="100"/>
      <c r="E101" s="17" t="s">
        <v>268</v>
      </c>
      <c r="F101" s="17" t="s">
        <v>295</v>
      </c>
      <c r="G101" s="18">
        <v>4000</v>
      </c>
      <c r="H101" s="18"/>
    </row>
    <row r="102" spans="2:8" ht="27" x14ac:dyDescent="0.25">
      <c r="B102" s="110"/>
      <c r="C102" s="112"/>
      <c r="D102" s="100"/>
      <c r="E102" s="17" t="s">
        <v>269</v>
      </c>
      <c r="F102" s="17" t="s">
        <v>296</v>
      </c>
      <c r="G102" s="18">
        <v>3982</v>
      </c>
      <c r="H102" s="18"/>
    </row>
    <row r="103" spans="2:8" ht="40.5" x14ac:dyDescent="0.25">
      <c r="B103" s="110"/>
      <c r="C103" s="112"/>
      <c r="D103" s="100"/>
      <c r="E103" s="17" t="s">
        <v>270</v>
      </c>
      <c r="F103" s="17" t="s">
        <v>297</v>
      </c>
      <c r="G103" s="18">
        <v>4000</v>
      </c>
      <c r="H103" s="18"/>
    </row>
    <row r="104" spans="2:8" ht="27" x14ac:dyDescent="0.25">
      <c r="B104" s="110"/>
      <c r="C104" s="112"/>
      <c r="D104" s="100"/>
      <c r="E104" s="17" t="s">
        <v>271</v>
      </c>
      <c r="F104" s="17" t="s">
        <v>298</v>
      </c>
      <c r="G104" s="18">
        <v>3637.67</v>
      </c>
      <c r="H104" s="18"/>
    </row>
    <row r="105" spans="2:8" ht="27" x14ac:dyDescent="0.25">
      <c r="B105" s="110"/>
      <c r="C105" s="112"/>
      <c r="D105" s="100"/>
      <c r="E105" s="17" t="s">
        <v>272</v>
      </c>
      <c r="F105" s="17" t="s">
        <v>296</v>
      </c>
      <c r="G105" s="18">
        <v>3999.7710000000002</v>
      </c>
      <c r="H105" s="18"/>
    </row>
    <row r="106" spans="2:8" ht="27" x14ac:dyDescent="0.25">
      <c r="B106" s="110"/>
      <c r="C106" s="112"/>
      <c r="D106" s="100"/>
      <c r="E106" s="17" t="s">
        <v>273</v>
      </c>
      <c r="F106" s="17" t="s">
        <v>299</v>
      </c>
      <c r="G106" s="18">
        <v>4000</v>
      </c>
      <c r="H106" s="18"/>
    </row>
    <row r="107" spans="2:8" ht="40.5" x14ac:dyDescent="0.25">
      <c r="B107" s="110"/>
      <c r="C107" s="112"/>
      <c r="D107" s="100"/>
      <c r="E107" s="17" t="s">
        <v>274</v>
      </c>
      <c r="F107" s="17" t="s">
        <v>300</v>
      </c>
      <c r="G107" s="18">
        <v>4000</v>
      </c>
      <c r="H107" s="18"/>
    </row>
    <row r="108" spans="2:8" ht="27" x14ac:dyDescent="0.25">
      <c r="B108" s="110"/>
      <c r="C108" s="113"/>
      <c r="D108" s="101"/>
      <c r="E108" s="17" t="s">
        <v>275</v>
      </c>
      <c r="F108" s="17" t="s">
        <v>301</v>
      </c>
      <c r="G108" s="18">
        <v>4000</v>
      </c>
      <c r="H108" s="18"/>
    </row>
    <row r="109" spans="2:8" x14ac:dyDescent="0.25">
      <c r="B109" s="5" t="s">
        <v>35</v>
      </c>
      <c r="C109" s="19">
        <f>SUM(C4:C108)</f>
        <v>237048.23299999998</v>
      </c>
      <c r="D109" s="20"/>
      <c r="E109" s="21" t="s">
        <v>302</v>
      </c>
      <c r="F109" s="21"/>
      <c r="G109" s="19">
        <f>SUM(G4:G108)</f>
        <v>237048.23300000001</v>
      </c>
      <c r="H109" s="19">
        <f>SUM(H4:H108)</f>
        <v>0</v>
      </c>
    </row>
  </sheetData>
  <mergeCells count="24">
    <mergeCell ref="B1:H1"/>
    <mergeCell ref="D2:D3"/>
    <mergeCell ref="B44:B54"/>
    <mergeCell ref="D44:D54"/>
    <mergeCell ref="C44:C54"/>
    <mergeCell ref="E2:E3"/>
    <mergeCell ref="G2:H2"/>
    <mergeCell ref="F2:F3"/>
    <mergeCell ref="B2:B3"/>
    <mergeCell ref="C2:C3"/>
    <mergeCell ref="B82:B108"/>
    <mergeCell ref="C82:C108"/>
    <mergeCell ref="D82:D108"/>
    <mergeCell ref="B4:B27"/>
    <mergeCell ref="C4:C25"/>
    <mergeCell ref="D4:D25"/>
    <mergeCell ref="C26:C27"/>
    <mergeCell ref="D26:D27"/>
    <mergeCell ref="B28:B43"/>
    <mergeCell ref="D28:D43"/>
    <mergeCell ref="C28:C43"/>
    <mergeCell ref="B55:B81"/>
    <mergeCell ref="D55:D81"/>
    <mergeCell ref="C55:C8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2B26-090B-4A71-8C79-40ECDDCA2329}">
  <sheetPr>
    <tabColor theme="0" tint="-4.9989318521683403E-2"/>
  </sheetPr>
  <dimension ref="B1:L13"/>
  <sheetViews>
    <sheetView showGridLines="0" zoomScaleNormal="100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G3" sqref="G3"/>
    </sheetView>
  </sheetViews>
  <sheetFormatPr defaultRowHeight="15" x14ac:dyDescent="0.25"/>
  <cols>
    <col min="2" max="2" width="53.140625" bestFit="1" customWidth="1"/>
    <col min="3" max="3" width="17.85546875" customWidth="1"/>
    <col min="4" max="4" width="21.5703125" customWidth="1"/>
    <col min="5" max="5" width="17.28515625" customWidth="1"/>
    <col min="6" max="6" width="18.28515625" bestFit="1" customWidth="1"/>
    <col min="8" max="8" width="10.5703125" bestFit="1" customWidth="1"/>
    <col min="9" max="9" width="11.5703125" bestFit="1" customWidth="1"/>
    <col min="10" max="10" width="10.5703125" bestFit="1" customWidth="1"/>
    <col min="11" max="11" width="9.5703125" bestFit="1" customWidth="1"/>
    <col min="12" max="12" width="10.5703125" bestFit="1" customWidth="1"/>
  </cols>
  <sheetData>
    <row r="1" spans="2:12" ht="20.25" customHeight="1" x14ac:dyDescent="0.25">
      <c r="B1" s="120" t="s">
        <v>310</v>
      </c>
      <c r="C1" s="120"/>
      <c r="D1" s="120"/>
      <c r="E1" s="120"/>
      <c r="F1" s="120"/>
    </row>
    <row r="2" spans="2:12" ht="15.75" thickBot="1" x14ac:dyDescent="0.3">
      <c r="B2" s="121"/>
      <c r="C2" s="121"/>
      <c r="D2" s="121"/>
      <c r="E2" s="121"/>
      <c r="F2" s="121"/>
      <c r="G2" s="2"/>
      <c r="H2" s="119"/>
      <c r="I2" s="119"/>
      <c r="J2" s="119"/>
      <c r="K2" s="119"/>
      <c r="L2" s="2"/>
    </row>
    <row r="3" spans="2:12" ht="60.75" thickBot="1" x14ac:dyDescent="0.3">
      <c r="B3" s="38" t="s">
        <v>309</v>
      </c>
      <c r="C3" s="39" t="s">
        <v>43</v>
      </c>
      <c r="D3" s="40" t="s">
        <v>106</v>
      </c>
      <c r="E3" s="40" t="s">
        <v>60</v>
      </c>
      <c r="F3" s="40" t="s">
        <v>29</v>
      </c>
      <c r="I3" s="6"/>
      <c r="J3" s="6"/>
      <c r="K3" s="6"/>
      <c r="L3" s="2"/>
    </row>
    <row r="4" spans="2:12" ht="15.75" thickBot="1" x14ac:dyDescent="0.3">
      <c r="B4" s="31" t="s">
        <v>30</v>
      </c>
      <c r="C4" s="32">
        <v>27</v>
      </c>
      <c r="D4" s="33">
        <v>77363.210000000006</v>
      </c>
      <c r="E4" s="33">
        <v>10000</v>
      </c>
      <c r="F4" s="34">
        <f>D4+E4</f>
        <v>87363.21</v>
      </c>
      <c r="I4" s="6"/>
      <c r="J4" s="6"/>
      <c r="K4" s="6"/>
      <c r="L4" s="2"/>
    </row>
    <row r="5" spans="2:12" ht="15.75" thickBot="1" x14ac:dyDescent="0.3">
      <c r="B5" s="31" t="s">
        <v>31</v>
      </c>
      <c r="C5" s="32">
        <v>40</v>
      </c>
      <c r="D5" s="33">
        <v>208966.04</v>
      </c>
      <c r="E5" s="33">
        <v>0</v>
      </c>
      <c r="F5" s="34">
        <f t="shared" ref="F5:F8" si="0">D5+E5</f>
        <v>208966.04</v>
      </c>
      <c r="I5" s="6"/>
      <c r="J5" s="6"/>
      <c r="K5" s="6"/>
      <c r="L5" s="2"/>
    </row>
    <row r="6" spans="2:12" ht="15.75" thickBot="1" x14ac:dyDescent="0.3">
      <c r="B6" s="31" t="s">
        <v>32</v>
      </c>
      <c r="C6" s="32">
        <v>2</v>
      </c>
      <c r="D6" s="33">
        <v>1586</v>
      </c>
      <c r="E6" s="33">
        <v>0</v>
      </c>
      <c r="F6" s="34">
        <f t="shared" si="0"/>
        <v>1586</v>
      </c>
      <c r="I6" s="6"/>
      <c r="J6" s="6"/>
      <c r="K6" s="6"/>
      <c r="L6" s="2"/>
    </row>
    <row r="7" spans="2:12" ht="15.75" thickBot="1" x14ac:dyDescent="0.3">
      <c r="B7" s="31" t="s">
        <v>33</v>
      </c>
      <c r="C7" s="32">
        <v>75</v>
      </c>
      <c r="D7" s="33">
        <v>642834.13</v>
      </c>
      <c r="E7" s="33">
        <v>6673.1</v>
      </c>
      <c r="F7" s="34">
        <f t="shared" si="0"/>
        <v>649507.23</v>
      </c>
      <c r="I7" s="6"/>
      <c r="J7" s="6"/>
      <c r="K7" s="6"/>
      <c r="L7" s="2"/>
    </row>
    <row r="8" spans="2:12" ht="15.75" thickBot="1" x14ac:dyDescent="0.3">
      <c r="B8" s="31" t="s">
        <v>34</v>
      </c>
      <c r="C8" s="32">
        <v>34</v>
      </c>
      <c r="D8" s="33">
        <v>258465.52</v>
      </c>
      <c r="E8" s="33">
        <v>60108.480000000003</v>
      </c>
      <c r="F8" s="34">
        <f t="shared" si="0"/>
        <v>318574</v>
      </c>
      <c r="I8" s="6"/>
      <c r="J8" s="6"/>
      <c r="K8" s="6"/>
      <c r="L8" s="6"/>
    </row>
    <row r="9" spans="2:12" ht="15.75" thickBot="1" x14ac:dyDescent="0.3">
      <c r="B9" s="35" t="s">
        <v>44</v>
      </c>
      <c r="C9" s="36">
        <f>SUM(C4:C8)</f>
        <v>178</v>
      </c>
      <c r="D9" s="37">
        <f>SUM(D4:D8)</f>
        <v>1189214.8999999999</v>
      </c>
      <c r="E9" s="37">
        <f>SUM(E4:E8)</f>
        <v>76781.58</v>
      </c>
      <c r="F9" s="37">
        <f>SUM(F4:F8)</f>
        <v>1265996.48</v>
      </c>
      <c r="I9" s="2"/>
      <c r="J9" s="2"/>
      <c r="K9" s="2"/>
      <c r="L9" s="2"/>
    </row>
    <row r="10" spans="2:12" x14ac:dyDescent="0.25">
      <c r="B10" s="2"/>
      <c r="C10" s="6"/>
      <c r="D10" s="2"/>
      <c r="E10" s="2"/>
      <c r="F10" s="2"/>
      <c r="G10" s="2"/>
      <c r="H10" s="2"/>
      <c r="I10" s="2"/>
      <c r="J10" s="2"/>
      <c r="K10" s="2"/>
      <c r="L10" s="2"/>
    </row>
    <row r="13" spans="2:12" x14ac:dyDescent="0.25">
      <c r="I13" s="7"/>
    </row>
  </sheetData>
  <mergeCells count="2">
    <mergeCell ref="H2:K2"/>
    <mergeCell ref="B1:F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B1:E20"/>
  <sheetViews>
    <sheetView showGridLines="0" tabSelected="1" zoomScale="115" zoomScaleNormal="115" zoomScaleSheetLayoutView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5" sqref="B15"/>
    </sheetView>
  </sheetViews>
  <sheetFormatPr defaultRowHeight="15" x14ac:dyDescent="0.25"/>
  <cols>
    <col min="2" max="2" width="77.7109375" bestFit="1" customWidth="1"/>
    <col min="3" max="3" width="15.7109375" customWidth="1"/>
    <col min="4" max="4" width="14.28515625" customWidth="1"/>
    <col min="5" max="5" width="17.42578125" customWidth="1"/>
  </cols>
  <sheetData>
    <row r="1" spans="2:5" s="81" customFormat="1" ht="15" customHeight="1" x14ac:dyDescent="0.25">
      <c r="B1" s="125" t="s">
        <v>308</v>
      </c>
      <c r="C1" s="125"/>
      <c r="D1" s="125"/>
      <c r="E1" s="125"/>
    </row>
    <row r="2" spans="2:5" s="81" customFormat="1" ht="20.25" customHeight="1" thickBot="1" x14ac:dyDescent="0.3">
      <c r="B2" s="126"/>
      <c r="C2" s="126"/>
      <c r="D2" s="126"/>
      <c r="E2" s="126"/>
    </row>
    <row r="3" spans="2:5" ht="15" customHeight="1" x14ac:dyDescent="0.25">
      <c r="B3" s="129" t="s">
        <v>62</v>
      </c>
      <c r="C3" s="123" t="s">
        <v>58</v>
      </c>
      <c r="D3" s="124"/>
      <c r="E3" s="127" t="s">
        <v>41</v>
      </c>
    </row>
    <row r="4" spans="2:5" ht="41.25" thickBot="1" x14ac:dyDescent="0.3">
      <c r="B4" s="130"/>
      <c r="C4" s="50" t="s">
        <v>303</v>
      </c>
      <c r="D4" s="50" t="s">
        <v>61</v>
      </c>
      <c r="E4" s="128"/>
    </row>
    <row r="5" spans="2:5" x14ac:dyDescent="0.25">
      <c r="B5" s="69" t="s">
        <v>1</v>
      </c>
      <c r="C5" s="48">
        <v>0</v>
      </c>
      <c r="D5" s="48">
        <v>0</v>
      </c>
      <c r="E5" s="49">
        <f t="shared" ref="E5:E15" si="0">C5+D5</f>
        <v>0</v>
      </c>
    </row>
    <row r="6" spans="2:5" x14ac:dyDescent="0.25">
      <c r="B6" s="70" t="s">
        <v>2</v>
      </c>
      <c r="C6" s="22">
        <v>371.42</v>
      </c>
      <c r="D6" s="22">
        <v>0</v>
      </c>
      <c r="E6" s="41">
        <f>C6+D6</f>
        <v>371.42</v>
      </c>
    </row>
    <row r="7" spans="2:5" x14ac:dyDescent="0.25">
      <c r="B7" s="70" t="s">
        <v>3</v>
      </c>
      <c r="C7" s="22">
        <v>0</v>
      </c>
      <c r="D7" s="22">
        <v>0</v>
      </c>
      <c r="E7" s="41">
        <f t="shared" si="0"/>
        <v>0</v>
      </c>
    </row>
    <row r="8" spans="2:5" x14ac:dyDescent="0.25">
      <c r="B8" s="70" t="s">
        <v>4</v>
      </c>
      <c r="C8" s="22">
        <v>5831.8799999999992</v>
      </c>
      <c r="D8" s="22">
        <f>1500+21696</f>
        <v>23196</v>
      </c>
      <c r="E8" s="41">
        <f t="shared" si="0"/>
        <v>29027.879999999997</v>
      </c>
    </row>
    <row r="9" spans="2:5" x14ac:dyDescent="0.25">
      <c r="B9" s="70" t="s">
        <v>5</v>
      </c>
      <c r="C9" s="22">
        <v>2528.5</v>
      </c>
      <c r="D9" s="22">
        <v>0</v>
      </c>
      <c r="E9" s="41">
        <f t="shared" si="0"/>
        <v>2528.5</v>
      </c>
    </row>
    <row r="10" spans="2:5" x14ac:dyDescent="0.25">
      <c r="B10" s="70" t="s">
        <v>6</v>
      </c>
      <c r="C10" s="22">
        <v>0</v>
      </c>
      <c r="D10" s="22">
        <v>0</v>
      </c>
      <c r="E10" s="41">
        <f t="shared" si="0"/>
        <v>0</v>
      </c>
    </row>
    <row r="11" spans="2:5" x14ac:dyDescent="0.25">
      <c r="B11" s="70" t="s">
        <v>7</v>
      </c>
      <c r="C11" s="22">
        <v>0</v>
      </c>
      <c r="D11" s="22">
        <f>250+670</f>
        <v>920</v>
      </c>
      <c r="E11" s="41">
        <f t="shared" si="0"/>
        <v>920</v>
      </c>
    </row>
    <row r="12" spans="2:5" x14ac:dyDescent="0.25">
      <c r="B12" s="70" t="s">
        <v>8</v>
      </c>
      <c r="C12" s="22">
        <v>66501.450000000012</v>
      </c>
      <c r="D12" s="22">
        <v>0</v>
      </c>
      <c r="E12" s="41">
        <f t="shared" si="0"/>
        <v>66501.450000000012</v>
      </c>
    </row>
    <row r="13" spans="2:5" x14ac:dyDescent="0.25">
      <c r="B13" s="70" t="s">
        <v>9</v>
      </c>
      <c r="C13" s="22">
        <v>0</v>
      </c>
      <c r="D13" s="22">
        <v>0</v>
      </c>
      <c r="E13" s="41">
        <f t="shared" si="0"/>
        <v>0</v>
      </c>
    </row>
    <row r="14" spans="2:5" x14ac:dyDescent="0.25">
      <c r="B14" s="70" t="s">
        <v>10</v>
      </c>
      <c r="C14" s="22">
        <v>4.68</v>
      </c>
      <c r="D14" s="22">
        <v>27.8</v>
      </c>
      <c r="E14" s="41">
        <f t="shared" si="0"/>
        <v>32.480000000000004</v>
      </c>
    </row>
    <row r="15" spans="2:5" x14ac:dyDescent="0.25">
      <c r="B15" s="68" t="s">
        <v>11</v>
      </c>
      <c r="C15" s="23">
        <f>SUM(C5:C14)</f>
        <v>75237.930000000008</v>
      </c>
      <c r="D15" s="23">
        <f>SUM(D5:D14)</f>
        <v>24143.8</v>
      </c>
      <c r="E15" s="42">
        <f t="shared" si="0"/>
        <v>99381.73000000001</v>
      </c>
    </row>
    <row r="16" spans="2:5" x14ac:dyDescent="0.25">
      <c r="B16" s="43"/>
      <c r="C16" s="24"/>
      <c r="D16" s="24"/>
      <c r="E16" s="44"/>
    </row>
    <row r="17" spans="2:5" ht="15.75" thickBot="1" x14ac:dyDescent="0.3">
      <c r="B17" s="45" t="s">
        <v>12</v>
      </c>
      <c r="C17" s="46">
        <f>C15+'Partnerské a vlastné projekty'!F42+'Partnerské a vlastné projekty'!F25+'Databáza udelených grantov'!G109</f>
        <v>1264452.8330000001</v>
      </c>
      <c r="D17" s="46">
        <f>D15+'Partnerské a vlastné projekty'!G42+'Partnerské a vlastné projekty'!G25+'Databáza udelených grantov'!H109</f>
        <v>100925.37999999999</v>
      </c>
      <c r="E17" s="47">
        <f>C17+D17</f>
        <v>1365378.213</v>
      </c>
    </row>
    <row r="19" spans="2:5" x14ac:dyDescent="0.25">
      <c r="B19" s="131"/>
      <c r="C19" s="131"/>
      <c r="D19" s="131"/>
    </row>
    <row r="20" spans="2:5" x14ac:dyDescent="0.25">
      <c r="B20" s="122"/>
      <c r="C20" s="122"/>
      <c r="D20" s="122"/>
    </row>
  </sheetData>
  <mergeCells count="6">
    <mergeCell ref="B20:D20"/>
    <mergeCell ref="C3:D3"/>
    <mergeCell ref="B1:E2"/>
    <mergeCell ref="E3:E4"/>
    <mergeCell ref="B3:B4"/>
    <mergeCell ref="B19:D19"/>
  </mergeCell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Prehľad príjmov</vt:lpstr>
      <vt:lpstr>Prehľad výdavkov</vt:lpstr>
      <vt:lpstr>Partnerské a vlastné projekty</vt:lpstr>
      <vt:lpstr>Databáza udelených grantov</vt:lpstr>
      <vt:lpstr>Oblasti podpory</vt:lpstr>
      <vt:lpstr>Správa nadácie</vt:lpstr>
      <vt:lpstr>'Správa nadácie'!Print_Area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2024-07-25T11:09:34Z</dcterms:modified>
</cp:coreProperties>
</file>